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4" sheetId="2" r:id="rId2"/>
  </sheets>
  <definedNames>
    <definedName name="_xlnm.Print_Titles" localSheetId="0">'Лист3'!$A:$A</definedName>
  </definedNames>
  <calcPr fullCalcOnLoad="1"/>
</workbook>
</file>

<file path=xl/sharedStrings.xml><?xml version="1.0" encoding="utf-8"?>
<sst xmlns="http://schemas.openxmlformats.org/spreadsheetml/2006/main" count="88" uniqueCount="58">
  <si>
    <t>Налоговые доходы</t>
  </si>
  <si>
    <t>Налог на доход физических  лиц</t>
  </si>
  <si>
    <t>Налоги на совокупный доход</t>
  </si>
  <si>
    <t>Прочие налоги</t>
  </si>
  <si>
    <t>Неналоговые доходы</t>
  </si>
  <si>
    <t>Доходы от использования муниципального имущества</t>
  </si>
  <si>
    <t>Платежи при пользовании природными ресурсами</t>
  </si>
  <si>
    <t>Доходы от оказания платных услуг</t>
  </si>
  <si>
    <t>Доходы от продажи материальных и нематериальных активов</t>
  </si>
  <si>
    <t>Штрафные санкции</t>
  </si>
  <si>
    <t>Прочие неналоговые доходы</t>
  </si>
  <si>
    <t>Безвозмездные поступления</t>
  </si>
  <si>
    <t>Вид доходов</t>
  </si>
  <si>
    <t>2013 год</t>
  </si>
  <si>
    <t>2014 год</t>
  </si>
  <si>
    <t>% исполнения</t>
  </si>
  <si>
    <t>2015 год</t>
  </si>
  <si>
    <t>Налоговые и неналоговые доходы</t>
  </si>
  <si>
    <t>ВСЕГО ДОХОДОВ</t>
  </si>
  <si>
    <t>Государственная пошлина</t>
  </si>
  <si>
    <t>исполнение, тыс.руб.</t>
  </si>
  <si>
    <t>уточненный план, тыс.руб.</t>
  </si>
  <si>
    <t>Коэффициент роста</t>
  </si>
  <si>
    <t>удельный вес в общем объеме доходов по факту</t>
  </si>
  <si>
    <t>Дотации</t>
  </si>
  <si>
    <t>Субсидии</t>
  </si>
  <si>
    <t>Субвенции</t>
  </si>
  <si>
    <t>Иные межбюджетный трансферты</t>
  </si>
  <si>
    <t>Прочие безвозмездные поступления</t>
  </si>
  <si>
    <r>
      <t>к 2013 году</t>
    </r>
    <r>
      <rPr>
        <sz val="7"/>
        <rFont val="Arial"/>
        <family val="2"/>
      </rPr>
      <t xml:space="preserve"> (гр.11/гр.3)</t>
    </r>
  </si>
  <si>
    <t>Безвозмездные поступления от негосударственных организаций</t>
  </si>
  <si>
    <t>Отклонение, тыс.руб.</t>
  </si>
  <si>
    <r>
      <t>к 2013 году</t>
    </r>
    <r>
      <rPr>
        <sz val="7"/>
        <rFont val="Arial"/>
        <family val="2"/>
      </rPr>
      <t xml:space="preserve"> (гр.11-гр.3)</t>
    </r>
  </si>
  <si>
    <t>Возврат остатков субсидий, субвенций и иных межбюджетных трансфертов</t>
  </si>
  <si>
    <t>х</t>
  </si>
  <si>
    <t>2016 год</t>
  </si>
  <si>
    <r>
      <t>к 2014 году</t>
    </r>
    <r>
      <rPr>
        <sz val="7"/>
        <rFont val="Arial"/>
        <family val="2"/>
      </rPr>
      <t xml:space="preserve"> (гр.13-гр.3)</t>
    </r>
  </si>
  <si>
    <r>
      <t xml:space="preserve">к 2015 году </t>
    </r>
    <r>
      <rPr>
        <sz val="7"/>
        <rFont val="Arial"/>
        <family val="2"/>
      </rPr>
      <t>(гр.13-гр.7)</t>
    </r>
  </si>
  <si>
    <r>
      <t>к 2014 году</t>
    </r>
    <r>
      <rPr>
        <sz val="7"/>
        <rFont val="Arial"/>
        <family val="2"/>
      </rPr>
      <t xml:space="preserve"> (гр.13/гр.3)</t>
    </r>
  </si>
  <si>
    <r>
      <t xml:space="preserve">к 2015 году </t>
    </r>
    <r>
      <rPr>
        <sz val="7"/>
        <rFont val="Arial"/>
        <family val="2"/>
      </rPr>
      <t>(гр.13/гр.7)</t>
    </r>
  </si>
  <si>
    <t>уточненный план годовой, тыс.руб.</t>
  </si>
  <si>
    <t>1 квартал</t>
  </si>
  <si>
    <t>полугодие</t>
  </si>
  <si>
    <t>9 месяцев</t>
  </si>
  <si>
    <t>12 месяцев</t>
  </si>
  <si>
    <t>2017 год</t>
  </si>
  <si>
    <t xml:space="preserve">Сравнительная характеристика поступления доходов в бюджет Лахденпохского муниципального района </t>
  </si>
  <si>
    <r>
      <t xml:space="preserve">к 2014 году </t>
    </r>
    <r>
      <rPr>
        <sz val="7"/>
        <rFont val="Arial"/>
        <family val="2"/>
      </rPr>
      <t>(гр.11-гр.7)</t>
    </r>
  </si>
  <si>
    <r>
      <t xml:space="preserve">к 2014 году </t>
    </r>
    <r>
      <rPr>
        <sz val="7"/>
        <rFont val="Arial"/>
        <family val="2"/>
      </rPr>
      <t>(гр.11/гр.7)</t>
    </r>
  </si>
  <si>
    <t>к 1 кварталу 2016 года</t>
  </si>
  <si>
    <t>к полугодию 2016 года</t>
  </si>
  <si>
    <t>к 9 месяцам 2016 года</t>
  </si>
  <si>
    <t>к 12 месяцам 2016 года</t>
  </si>
  <si>
    <t>уд.вес в общ.объеме доходов по факту</t>
  </si>
  <si>
    <r>
      <t>к  1 кв.2015 г.</t>
    </r>
    <r>
      <rPr>
        <sz val="7"/>
        <rFont val="Arial"/>
        <family val="2"/>
      </rPr>
      <t>(гр.30/гр.19)</t>
    </r>
  </si>
  <si>
    <t>% исполн-я к годовым назначениям</t>
  </si>
  <si>
    <t>Коэффициент роста/снижения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</si>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</sst>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00000000"/>
    <numFmt numFmtId="175" formatCode="#,##0.00;[Red]\-#,##0.00;0.00"/>
    <numFmt numFmtId="176" formatCode="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  <xf numFmtId="0" fontId="1" fillId="0" borderId="0" xfId="0" applyFont="1" applyAlignment="1">
      <alignment wrapText="1"/>
    </xf>
    <xf numFmtId="3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3" fontId="4" fillId="0" borderId="11" xfId="0" applyNumberFormat="1" applyFont="1" applyBorder="1" applyAlignment="1">
      <alignment horizontal="center"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173" fontId="2" fillId="0" borderId="12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173" fontId="2" fillId="0" borderId="22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173" fontId="4" fillId="0" borderId="26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2" fontId="4" fillId="0" borderId="25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173" fontId="4" fillId="0" borderId="18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3" fontId="2" fillId="0" borderId="35" xfId="0" applyNumberFormat="1" applyFont="1" applyBorder="1" applyAlignment="1">
      <alignment horizontal="center" vertical="center" wrapText="1"/>
    </xf>
    <xf numFmtId="3" fontId="2" fillId="0" borderId="36" xfId="0" applyNumberFormat="1" applyFont="1" applyBorder="1" applyAlignment="1">
      <alignment horizontal="center" vertical="center" wrapText="1"/>
    </xf>
    <xf numFmtId="173" fontId="2" fillId="0" borderId="37" xfId="0" applyNumberFormat="1" applyFont="1" applyBorder="1" applyAlignment="1">
      <alignment horizontal="center" vertical="center" wrapText="1"/>
    </xf>
    <xf numFmtId="3" fontId="2" fillId="0" borderId="38" xfId="0" applyNumberFormat="1" applyFont="1" applyBorder="1" applyAlignment="1">
      <alignment horizontal="center" vertical="center" wrapText="1"/>
    </xf>
    <xf numFmtId="172" fontId="2" fillId="0" borderId="36" xfId="0" applyNumberFormat="1" applyFont="1" applyBorder="1" applyAlignment="1">
      <alignment horizontal="center" vertical="center" wrapText="1"/>
    </xf>
    <xf numFmtId="4" fontId="2" fillId="0" borderId="36" xfId="0" applyNumberFormat="1" applyFont="1" applyBorder="1" applyAlignment="1">
      <alignment horizontal="center" vertical="center"/>
    </xf>
    <xf numFmtId="4" fontId="2" fillId="0" borderId="37" xfId="0" applyNumberFormat="1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 wrapText="1"/>
    </xf>
    <xf numFmtId="3" fontId="2" fillId="0" borderId="40" xfId="0" applyNumberFormat="1" applyFont="1" applyBorder="1" applyAlignment="1">
      <alignment horizontal="center" vertical="center" wrapText="1"/>
    </xf>
    <xf numFmtId="173" fontId="2" fillId="0" borderId="41" xfId="0" applyNumberFormat="1" applyFont="1" applyBorder="1" applyAlignment="1">
      <alignment horizontal="center" vertical="center" wrapText="1"/>
    </xf>
    <xf numFmtId="3" fontId="2" fillId="0" borderId="42" xfId="0" applyNumberFormat="1" applyFont="1" applyBorder="1" applyAlignment="1">
      <alignment horizontal="center" vertical="center" wrapText="1"/>
    </xf>
    <xf numFmtId="172" fontId="2" fillId="0" borderId="40" xfId="0" applyNumberFormat="1" applyFont="1" applyBorder="1" applyAlignment="1">
      <alignment horizontal="center" vertical="center" wrapText="1"/>
    </xf>
    <xf numFmtId="4" fontId="2" fillId="0" borderId="40" xfId="0" applyNumberFormat="1" applyFont="1" applyBorder="1" applyAlignment="1">
      <alignment horizontal="center" vertical="center"/>
    </xf>
    <xf numFmtId="4" fontId="2" fillId="0" borderId="41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1" fontId="2" fillId="0" borderId="36" xfId="0" applyNumberFormat="1" applyFont="1" applyBorder="1" applyAlignment="1">
      <alignment horizontal="center" vertical="center" wrapText="1"/>
    </xf>
    <xf numFmtId="1" fontId="2" fillId="0" borderId="40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vertical="center" textRotation="90" wrapText="1"/>
    </xf>
    <xf numFmtId="0" fontId="1" fillId="0" borderId="40" xfId="0" applyFont="1" applyBorder="1" applyAlignment="1">
      <alignment horizontal="center" textRotation="90" wrapText="1"/>
    </xf>
    <xf numFmtId="10" fontId="4" fillId="0" borderId="17" xfId="0" applyNumberFormat="1" applyFont="1" applyBorder="1" applyAlignment="1">
      <alignment horizontal="center" vertical="center" wrapText="1"/>
    </xf>
    <xf numFmtId="10" fontId="4" fillId="0" borderId="25" xfId="0" applyNumberFormat="1" applyFont="1" applyBorder="1" applyAlignment="1">
      <alignment horizontal="center" vertical="center" wrapText="1"/>
    </xf>
    <xf numFmtId="10" fontId="2" fillId="0" borderId="36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10" fontId="2" fillId="0" borderId="40" xfId="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10" fontId="2" fillId="0" borderId="21" xfId="0" applyNumberFormat="1" applyFont="1" applyBorder="1" applyAlignment="1">
      <alignment horizontal="center" vertical="center" wrapText="1"/>
    </xf>
    <xf numFmtId="9" fontId="2" fillId="0" borderId="13" xfId="0" applyNumberFormat="1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 wrapText="1"/>
    </xf>
    <xf numFmtId="9" fontId="2" fillId="0" borderId="23" xfId="0" applyNumberFormat="1" applyFont="1" applyBorder="1" applyAlignment="1">
      <alignment horizontal="center" vertical="center" wrapText="1"/>
    </xf>
    <xf numFmtId="9" fontId="4" fillId="0" borderId="27" xfId="0" applyNumberFormat="1" applyFont="1" applyBorder="1" applyAlignment="1">
      <alignment horizontal="center" vertical="center" wrapText="1"/>
    </xf>
    <xf numFmtId="9" fontId="2" fillId="0" borderId="38" xfId="0" applyNumberFormat="1" applyFont="1" applyBorder="1" applyAlignment="1">
      <alignment horizontal="center" vertical="center" wrapText="1"/>
    </xf>
    <xf numFmtId="9" fontId="2" fillId="0" borderId="42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5" fillId="0" borderId="25" xfId="0" applyFont="1" applyBorder="1" applyAlignment="1">
      <alignment horizontal="center" vertical="center"/>
    </xf>
    <xf numFmtId="9" fontId="4" fillId="0" borderId="19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1" fillId="0" borderId="44" xfId="0" applyFont="1" applyBorder="1" applyAlignment="1">
      <alignment horizontal="center" vertical="center" textRotation="90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4" fillId="0" borderId="45" xfId="0" applyNumberFormat="1" applyFont="1" applyBorder="1" applyAlignment="1">
      <alignment horizontal="center" vertical="center"/>
    </xf>
    <xf numFmtId="4" fontId="2" fillId="0" borderId="46" xfId="0" applyNumberFormat="1" applyFont="1" applyBorder="1" applyAlignment="1">
      <alignment horizontal="center" vertical="center"/>
    </xf>
    <xf numFmtId="4" fontId="4" fillId="0" borderId="46" xfId="0" applyNumberFormat="1" applyFont="1" applyBorder="1" applyAlignment="1">
      <alignment horizontal="center" vertical="center"/>
    </xf>
    <xf numFmtId="4" fontId="2" fillId="0" borderId="47" xfId="0" applyNumberFormat="1" applyFont="1" applyBorder="1" applyAlignment="1">
      <alignment horizontal="center" vertical="center"/>
    </xf>
    <xf numFmtId="4" fontId="4" fillId="0" borderId="48" xfId="0" applyNumberFormat="1" applyFont="1" applyBorder="1" applyAlignment="1">
      <alignment horizontal="center" vertical="center"/>
    </xf>
    <xf numFmtId="4" fontId="2" fillId="0" borderId="49" xfId="0" applyNumberFormat="1" applyFont="1" applyBorder="1" applyAlignment="1">
      <alignment horizontal="center" vertical="center"/>
    </xf>
    <xf numFmtId="4" fontId="2" fillId="0" borderId="50" xfId="0" applyNumberFormat="1" applyFont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 textRotation="90" wrapText="1"/>
    </xf>
    <xf numFmtId="0" fontId="0" fillId="33" borderId="19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5" fillId="33" borderId="29" xfId="0" applyFont="1" applyFill="1" applyBorder="1" applyAlignment="1">
      <alignment horizontal="center" vertical="center"/>
    </xf>
    <xf numFmtId="3" fontId="4" fillId="33" borderId="19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vertical="center" wrapText="1"/>
    </xf>
    <xf numFmtId="3" fontId="4" fillId="33" borderId="27" xfId="0" applyNumberFormat="1" applyFont="1" applyFill="1" applyBorder="1" applyAlignment="1">
      <alignment horizontal="center" vertical="center" wrapText="1"/>
    </xf>
    <xf numFmtId="3" fontId="2" fillId="33" borderId="38" xfId="0" applyNumberFormat="1" applyFont="1" applyFill="1" applyBorder="1" applyAlignment="1">
      <alignment horizontal="center" vertical="center" wrapText="1"/>
    </xf>
    <xf numFmtId="3" fontId="2" fillId="33" borderId="42" xfId="0" applyNumberFormat="1" applyFont="1" applyFill="1" applyBorder="1" applyAlignment="1">
      <alignment horizontal="center" vertical="center" wrapText="1"/>
    </xf>
    <xf numFmtId="0" fontId="1" fillId="31" borderId="43" xfId="0" applyFont="1" applyFill="1" applyBorder="1" applyAlignment="1">
      <alignment horizontal="center" vertical="center" textRotation="90" wrapText="1"/>
    </xf>
    <xf numFmtId="0" fontId="1" fillId="31" borderId="29" xfId="0" applyFont="1" applyFill="1" applyBorder="1" applyAlignment="1">
      <alignment horizontal="center" vertical="center" textRotation="90" wrapText="1"/>
    </xf>
    <xf numFmtId="0" fontId="0" fillId="31" borderId="17" xfId="0" applyFont="1" applyFill="1" applyBorder="1" applyAlignment="1">
      <alignment/>
    </xf>
    <xf numFmtId="0" fontId="0" fillId="31" borderId="10" xfId="0" applyFont="1" applyFill="1" applyBorder="1" applyAlignment="1">
      <alignment/>
    </xf>
    <xf numFmtId="0" fontId="5" fillId="31" borderId="29" xfId="0" applyFont="1" applyFill="1" applyBorder="1" applyAlignment="1">
      <alignment horizontal="center" vertical="center"/>
    </xf>
    <xf numFmtId="3" fontId="4" fillId="31" borderId="17" xfId="0" applyNumberFormat="1" applyFont="1" applyFill="1" applyBorder="1" applyAlignment="1">
      <alignment horizontal="center" vertical="center" wrapText="1"/>
    </xf>
    <xf numFmtId="3" fontId="2" fillId="31" borderId="10" xfId="0" applyNumberFormat="1" applyFont="1" applyFill="1" applyBorder="1" applyAlignment="1">
      <alignment horizontal="center" vertical="center" wrapText="1"/>
    </xf>
    <xf numFmtId="3" fontId="4" fillId="31" borderId="10" xfId="0" applyNumberFormat="1" applyFont="1" applyFill="1" applyBorder="1" applyAlignment="1">
      <alignment horizontal="center" vertical="center" wrapText="1"/>
    </xf>
    <xf numFmtId="3" fontId="2" fillId="31" borderId="21" xfId="0" applyNumberFormat="1" applyFont="1" applyFill="1" applyBorder="1" applyAlignment="1">
      <alignment horizontal="center" vertical="center" wrapText="1"/>
    </xf>
    <xf numFmtId="3" fontId="4" fillId="31" borderId="25" xfId="0" applyNumberFormat="1" applyFont="1" applyFill="1" applyBorder="1" applyAlignment="1">
      <alignment horizontal="center" vertical="center" wrapText="1"/>
    </xf>
    <xf numFmtId="3" fontId="2" fillId="31" borderId="36" xfId="0" applyNumberFormat="1" applyFont="1" applyFill="1" applyBorder="1" applyAlignment="1">
      <alignment horizontal="center" vertical="center" wrapText="1"/>
    </xf>
    <xf numFmtId="3" fontId="2" fillId="31" borderId="4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textRotation="90" wrapText="1"/>
    </xf>
    <xf numFmtId="9" fontId="4" fillId="0" borderId="36" xfId="0" applyNumberFormat="1" applyFont="1" applyBorder="1" applyAlignment="1">
      <alignment horizontal="center" vertical="center" wrapText="1"/>
    </xf>
    <xf numFmtId="9" fontId="4" fillId="0" borderId="40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4" fillId="31" borderId="36" xfId="0" applyNumberFormat="1" applyFont="1" applyFill="1" applyBorder="1" applyAlignment="1">
      <alignment horizontal="center" vertical="center" wrapText="1"/>
    </xf>
    <xf numFmtId="3" fontId="4" fillId="31" borderId="40" xfId="0" applyNumberFormat="1" applyFont="1" applyFill="1" applyBorder="1" applyAlignment="1">
      <alignment horizontal="center" vertical="center" wrapText="1"/>
    </xf>
    <xf numFmtId="3" fontId="4" fillId="0" borderId="36" xfId="0" applyNumberFormat="1" applyFont="1" applyBorder="1" applyAlignment="1">
      <alignment horizontal="center" vertical="center" wrapText="1"/>
    </xf>
    <xf numFmtId="3" fontId="4" fillId="0" borderId="40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10" fontId="4" fillId="0" borderId="25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 wrapText="1"/>
    </xf>
    <xf numFmtId="172" fontId="2" fillId="0" borderId="21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3" fontId="4" fillId="33" borderId="36" xfId="0" applyNumberFormat="1" applyFont="1" applyFill="1" applyBorder="1" applyAlignment="1">
      <alignment horizontal="center" vertical="center" wrapText="1"/>
    </xf>
    <xf numFmtId="3" fontId="4" fillId="33" borderId="40" xfId="0" applyNumberFormat="1" applyFont="1" applyFill="1" applyBorder="1" applyAlignment="1">
      <alignment horizontal="center" vertical="center" wrapText="1"/>
    </xf>
    <xf numFmtId="172" fontId="4" fillId="0" borderId="25" xfId="0" applyNumberFormat="1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center" textRotation="90" wrapText="1"/>
    </xf>
    <xf numFmtId="0" fontId="5" fillId="31" borderId="55" xfId="0" applyFont="1" applyFill="1" applyBorder="1" applyAlignment="1">
      <alignment horizontal="center" vertical="center" wrapText="1"/>
    </xf>
    <xf numFmtId="0" fontId="5" fillId="31" borderId="23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41" xfId="0" applyFont="1" applyBorder="1" applyAlignment="1">
      <alignment horizontal="center" vertical="center" textRotation="90" wrapText="1"/>
    </xf>
    <xf numFmtId="3" fontId="4" fillId="0" borderId="24" xfId="0" applyNumberFormat="1" applyFont="1" applyBorder="1" applyAlignment="1">
      <alignment horizontal="center" vertical="center" wrapText="1"/>
    </xf>
    <xf numFmtId="4" fontId="4" fillId="0" borderId="36" xfId="0" applyNumberFormat="1" applyFont="1" applyBorder="1" applyAlignment="1">
      <alignment horizontal="center" vertical="center"/>
    </xf>
    <xf numFmtId="4" fontId="4" fillId="0" borderId="40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173" fontId="4" fillId="0" borderId="26" xfId="0" applyNumberFormat="1" applyFont="1" applyBorder="1" applyAlignment="1">
      <alignment horizontal="center" vertical="center" wrapText="1"/>
    </xf>
    <xf numFmtId="1" fontId="4" fillId="0" borderId="36" xfId="0" applyNumberFormat="1" applyFont="1" applyBorder="1" applyAlignment="1">
      <alignment horizontal="center" vertical="center" wrapText="1"/>
    </xf>
    <xf numFmtId="1" fontId="4" fillId="0" borderId="40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3" fontId="4" fillId="0" borderId="42" xfId="0" applyNumberFormat="1" applyFont="1" applyBorder="1" applyAlignment="1">
      <alignment horizontal="center" vertical="center" wrapText="1"/>
    </xf>
    <xf numFmtId="172" fontId="4" fillId="0" borderId="60" xfId="0" applyNumberFormat="1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172" fontId="2" fillId="0" borderId="22" xfId="0" applyNumberFormat="1" applyFont="1" applyBorder="1" applyAlignment="1">
      <alignment horizontal="center" vertical="center" wrapText="1"/>
    </xf>
    <xf numFmtId="172" fontId="4" fillId="0" borderId="26" xfId="0" applyNumberFormat="1" applyFont="1" applyBorder="1" applyAlignment="1">
      <alignment horizontal="center" vertical="center" wrapText="1"/>
    </xf>
    <xf numFmtId="172" fontId="2" fillId="0" borderId="37" xfId="0" applyNumberFormat="1" applyFont="1" applyBorder="1" applyAlignment="1">
      <alignment horizontal="center" vertical="center" wrapText="1"/>
    </xf>
    <xf numFmtId="172" fontId="2" fillId="0" borderId="41" xfId="0" applyNumberFormat="1" applyFont="1" applyBorder="1" applyAlignment="1">
      <alignment horizontal="center" vertical="center" wrapText="1"/>
    </xf>
    <xf numFmtId="172" fontId="4" fillId="0" borderId="26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5"/>
  <sheetViews>
    <sheetView tabSelected="1" zoomScalePageLayoutView="0" workbookViewId="0" topLeftCell="A1">
      <selection activeCell="AQ6" sqref="AQ6:AT6"/>
    </sheetView>
  </sheetViews>
  <sheetFormatPr defaultColWidth="9.140625" defaultRowHeight="12.75"/>
  <cols>
    <col min="1" max="1" width="32.140625" style="0" customWidth="1"/>
    <col min="2" max="2" width="9.28125" style="0" hidden="1" customWidth="1"/>
    <col min="3" max="3" width="8.00390625" style="0" hidden="1" customWidth="1"/>
    <col min="4" max="5" width="7.140625" style="0" hidden="1" customWidth="1"/>
    <col min="6" max="7" width="8.8515625" style="0" hidden="1" customWidth="1"/>
    <col min="8" max="8" width="6.8515625" style="0" hidden="1" customWidth="1"/>
    <col min="9" max="9" width="7.7109375" style="0" hidden="1" customWidth="1"/>
    <col min="10" max="10" width="9.421875" style="0" hidden="1" customWidth="1"/>
    <col min="11" max="11" width="9.00390625" style="0" hidden="1" customWidth="1"/>
    <col min="12" max="12" width="7.28125" style="0" hidden="1" customWidth="1"/>
    <col min="13" max="13" width="7.57421875" style="0" hidden="1" customWidth="1"/>
    <col min="14" max="15" width="7.28125" style="0" hidden="1" customWidth="1"/>
    <col min="16" max="16" width="6.00390625" style="0" hidden="1" customWidth="1"/>
    <col min="17" max="17" width="6.140625" style="0" hidden="1" customWidth="1"/>
    <col min="18" max="18" width="9.421875" style="0" customWidth="1"/>
    <col min="19" max="19" width="7.421875" style="0" customWidth="1"/>
    <col min="20" max="20" width="8.140625" style="0" customWidth="1"/>
    <col min="21" max="22" width="7.8515625" style="0" customWidth="1"/>
    <col min="23" max="23" width="6.28125" style="0" customWidth="1"/>
    <col min="24" max="24" width="7.28125" style="0" customWidth="1"/>
    <col min="25" max="26" width="7.28125" style="0" hidden="1" customWidth="1"/>
    <col min="27" max="27" width="6.00390625" style="0" hidden="1" customWidth="1"/>
    <col min="28" max="28" width="6.7109375" style="0" hidden="1" customWidth="1"/>
    <col min="29" max="29" width="8.00390625" style="0" customWidth="1"/>
    <col min="30" max="30" width="6.421875" style="0" bestFit="1" customWidth="1"/>
    <col min="31" max="33" width="7.28125" style="0" hidden="1" customWidth="1"/>
    <col min="34" max="34" width="7.00390625" style="0" hidden="1" customWidth="1"/>
    <col min="35" max="35" width="7.28125" style="0" hidden="1" customWidth="1"/>
    <col min="36" max="36" width="6.8515625" style="0" hidden="1" customWidth="1"/>
    <col min="37" max="37" width="8.00390625" style="0" bestFit="1" customWidth="1"/>
    <col min="38" max="38" width="8.28125" style="0" customWidth="1"/>
    <col min="39" max="39" width="7.28125" style="0" customWidth="1"/>
    <col min="40" max="40" width="8.28125" style="0" hidden="1" customWidth="1"/>
    <col min="41" max="42" width="7.28125" style="0" hidden="1" customWidth="1"/>
    <col min="43" max="43" width="9.00390625" style="0" customWidth="1"/>
    <col min="44" max="45" width="6.00390625" style="0" hidden="1" customWidth="1"/>
    <col min="46" max="46" width="6.7109375" style="0" hidden="1" customWidth="1"/>
  </cols>
  <sheetData>
    <row r="1" spans="8:42" ht="12.75">
      <c r="H1" s="3"/>
      <c r="I1" s="3"/>
      <c r="J1" s="3"/>
      <c r="K1" s="3"/>
      <c r="L1" s="3"/>
      <c r="M1" s="3"/>
      <c r="N1" s="3"/>
      <c r="O1" s="3"/>
      <c r="R1" s="3"/>
      <c r="S1" s="3"/>
      <c r="T1" s="3"/>
      <c r="U1" s="3"/>
      <c r="V1" s="3"/>
      <c r="W1" s="3"/>
      <c r="X1" s="3"/>
      <c r="Y1" s="3"/>
      <c r="Z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6" ht="15">
      <c r="A2" s="139" t="s">
        <v>46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</row>
    <row r="3" spans="7:42" ht="17.25" customHeight="1" thickBot="1">
      <c r="G3" s="1"/>
      <c r="H3" s="1"/>
      <c r="I3" s="1"/>
      <c r="J3" s="1"/>
      <c r="K3" s="1"/>
      <c r="L3" s="1"/>
      <c r="M3" s="1"/>
      <c r="N3" s="1"/>
      <c r="O3" s="1"/>
      <c r="R3" s="1"/>
      <c r="S3" s="1"/>
      <c r="T3" s="1"/>
      <c r="U3" s="1"/>
      <c r="V3" s="1"/>
      <c r="W3" s="1"/>
      <c r="X3" s="1"/>
      <c r="Y3" s="1"/>
      <c r="Z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3:42" ht="4.5" customHeight="1" hidden="1" thickBot="1">
      <c r="M4" s="1"/>
      <c r="N4" s="1"/>
      <c r="O4" s="1"/>
      <c r="X4" s="1"/>
      <c r="Y4" s="1"/>
      <c r="Z4" s="1"/>
      <c r="AL4" s="1"/>
      <c r="AM4" s="1"/>
      <c r="AN4" s="1"/>
      <c r="AO4" s="1"/>
      <c r="AP4" s="1"/>
    </row>
    <row r="5" spans="1:46" ht="18" customHeight="1">
      <c r="A5" s="179" t="s">
        <v>12</v>
      </c>
      <c r="B5" s="161" t="s">
        <v>13</v>
      </c>
      <c r="C5" s="162"/>
      <c r="D5" s="162"/>
      <c r="E5" s="163"/>
      <c r="F5" s="161" t="s">
        <v>14</v>
      </c>
      <c r="G5" s="162"/>
      <c r="H5" s="162"/>
      <c r="I5" s="163"/>
      <c r="J5" s="161" t="s">
        <v>16</v>
      </c>
      <c r="K5" s="162"/>
      <c r="L5" s="162"/>
      <c r="M5" s="162"/>
      <c r="N5" s="162"/>
      <c r="O5" s="162"/>
      <c r="P5" s="162"/>
      <c r="Q5" s="163"/>
      <c r="R5" s="161" t="s">
        <v>35</v>
      </c>
      <c r="S5" s="162"/>
      <c r="T5" s="162"/>
      <c r="U5" s="162"/>
      <c r="V5" s="162"/>
      <c r="W5" s="162"/>
      <c r="X5" s="162"/>
      <c r="Y5" s="162"/>
      <c r="Z5" s="162"/>
      <c r="AA5" s="162"/>
      <c r="AB5" s="163"/>
      <c r="AC5" s="161" t="s">
        <v>45</v>
      </c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3"/>
    </row>
    <row r="6" spans="1:46" ht="50.25" customHeight="1">
      <c r="A6" s="180"/>
      <c r="B6" s="164" t="s">
        <v>21</v>
      </c>
      <c r="C6" s="140" t="s">
        <v>20</v>
      </c>
      <c r="D6" s="140" t="s">
        <v>15</v>
      </c>
      <c r="E6" s="182" t="s">
        <v>23</v>
      </c>
      <c r="F6" s="164" t="s">
        <v>21</v>
      </c>
      <c r="G6" s="140" t="s">
        <v>20</v>
      </c>
      <c r="H6" s="140" t="s">
        <v>15</v>
      </c>
      <c r="I6" s="182" t="s">
        <v>23</v>
      </c>
      <c r="J6" s="164" t="s">
        <v>21</v>
      </c>
      <c r="K6" s="140" t="s">
        <v>20</v>
      </c>
      <c r="L6" s="140" t="s">
        <v>15</v>
      </c>
      <c r="M6" s="140" t="s">
        <v>23</v>
      </c>
      <c r="N6" s="171" t="s">
        <v>31</v>
      </c>
      <c r="O6" s="172"/>
      <c r="P6" s="169" t="s">
        <v>22</v>
      </c>
      <c r="Q6" s="170"/>
      <c r="R6" s="164" t="s">
        <v>40</v>
      </c>
      <c r="S6" s="144" t="s">
        <v>20</v>
      </c>
      <c r="T6" s="145"/>
      <c r="U6" s="145"/>
      <c r="V6" s="146"/>
      <c r="W6" s="140" t="s">
        <v>15</v>
      </c>
      <c r="X6" s="140" t="s">
        <v>23</v>
      </c>
      <c r="Y6" s="171" t="s">
        <v>31</v>
      </c>
      <c r="Z6" s="172"/>
      <c r="AA6" s="169" t="s">
        <v>22</v>
      </c>
      <c r="AB6" s="170"/>
      <c r="AC6" s="164" t="s">
        <v>40</v>
      </c>
      <c r="AD6" s="144" t="s">
        <v>20</v>
      </c>
      <c r="AE6" s="145"/>
      <c r="AF6" s="145"/>
      <c r="AG6" s="145"/>
      <c r="AH6" s="145"/>
      <c r="AI6" s="145"/>
      <c r="AJ6" s="145"/>
      <c r="AK6" s="145"/>
      <c r="AL6" s="146"/>
      <c r="AM6" s="166" t="s">
        <v>31</v>
      </c>
      <c r="AN6" s="166"/>
      <c r="AO6" s="166"/>
      <c r="AP6" s="167"/>
      <c r="AQ6" s="144" t="s">
        <v>56</v>
      </c>
      <c r="AR6" s="145"/>
      <c r="AS6" s="145"/>
      <c r="AT6" s="168"/>
    </row>
    <row r="7" spans="1:46" ht="56.25" customHeight="1" thickBot="1">
      <c r="A7" s="181"/>
      <c r="B7" s="165"/>
      <c r="C7" s="141"/>
      <c r="D7" s="141"/>
      <c r="E7" s="183"/>
      <c r="F7" s="165"/>
      <c r="G7" s="141"/>
      <c r="H7" s="141"/>
      <c r="I7" s="183"/>
      <c r="J7" s="165"/>
      <c r="K7" s="141"/>
      <c r="L7" s="141"/>
      <c r="M7" s="141"/>
      <c r="N7" s="84" t="s">
        <v>32</v>
      </c>
      <c r="O7" s="34" t="s">
        <v>47</v>
      </c>
      <c r="P7" s="84" t="s">
        <v>29</v>
      </c>
      <c r="Q7" s="35" t="s">
        <v>48</v>
      </c>
      <c r="R7" s="165"/>
      <c r="S7" s="116" t="s">
        <v>41</v>
      </c>
      <c r="T7" s="86" t="s">
        <v>42</v>
      </c>
      <c r="U7" s="86" t="s">
        <v>43</v>
      </c>
      <c r="V7" s="88" t="s">
        <v>44</v>
      </c>
      <c r="W7" s="141"/>
      <c r="X7" s="141"/>
      <c r="Y7" s="84" t="s">
        <v>36</v>
      </c>
      <c r="Z7" s="34" t="s">
        <v>37</v>
      </c>
      <c r="AA7" s="84" t="s">
        <v>38</v>
      </c>
      <c r="AB7" s="35" t="s">
        <v>39</v>
      </c>
      <c r="AC7" s="165"/>
      <c r="AD7" s="116" t="s">
        <v>41</v>
      </c>
      <c r="AE7" s="140" t="s">
        <v>15</v>
      </c>
      <c r="AF7" s="86" t="s">
        <v>42</v>
      </c>
      <c r="AG7" s="140" t="s">
        <v>15</v>
      </c>
      <c r="AH7" s="86" t="s">
        <v>43</v>
      </c>
      <c r="AI7" s="140" t="s">
        <v>15</v>
      </c>
      <c r="AJ7" s="88" t="s">
        <v>44</v>
      </c>
      <c r="AK7" s="85" t="s">
        <v>55</v>
      </c>
      <c r="AL7" s="87" t="s">
        <v>53</v>
      </c>
      <c r="AM7" s="127" t="s">
        <v>49</v>
      </c>
      <c r="AN7" s="127" t="s">
        <v>50</v>
      </c>
      <c r="AO7" s="127" t="s">
        <v>51</v>
      </c>
      <c r="AP7" s="128" t="s">
        <v>52</v>
      </c>
      <c r="AQ7" s="84" t="s">
        <v>54</v>
      </c>
      <c r="AR7" s="106"/>
      <c r="AS7" s="106"/>
      <c r="AT7" s="35" t="s">
        <v>39</v>
      </c>
    </row>
    <row r="8" spans="1:46" ht="13.5" customHeight="1" hidden="1" thickBot="1">
      <c r="A8" s="18"/>
      <c r="B8" s="19"/>
      <c r="C8" s="20"/>
      <c r="D8" s="20"/>
      <c r="E8" s="21"/>
      <c r="F8" s="19"/>
      <c r="G8" s="20"/>
      <c r="H8" s="20"/>
      <c r="I8" s="21"/>
      <c r="J8" s="22"/>
      <c r="K8" s="20"/>
      <c r="L8" s="20"/>
      <c r="M8" s="20"/>
      <c r="N8" s="20"/>
      <c r="O8" s="20"/>
      <c r="P8" s="38"/>
      <c r="Q8" s="39"/>
      <c r="R8" s="19"/>
      <c r="S8" s="117"/>
      <c r="T8" s="22"/>
      <c r="U8" s="22"/>
      <c r="V8" s="20"/>
      <c r="W8" s="20"/>
      <c r="X8" s="20"/>
      <c r="Y8" s="20"/>
      <c r="Z8" s="20"/>
      <c r="AA8" s="38"/>
      <c r="AB8" s="39"/>
      <c r="AC8" s="22"/>
      <c r="AD8" s="117"/>
      <c r="AE8" s="141"/>
      <c r="AF8" s="22"/>
      <c r="AG8" s="141"/>
      <c r="AH8" s="22"/>
      <c r="AI8" s="141"/>
      <c r="AJ8" s="20"/>
      <c r="AK8" s="20"/>
      <c r="AL8" s="20"/>
      <c r="AM8" s="129"/>
      <c r="AN8" s="129"/>
      <c r="AO8" s="129"/>
      <c r="AP8" s="129"/>
      <c r="AQ8" s="38"/>
      <c r="AR8" s="107"/>
      <c r="AS8" s="107"/>
      <c r="AT8" s="39"/>
    </row>
    <row r="9" spans="1:46" ht="3" customHeight="1" hidden="1" thickBot="1">
      <c r="A9" s="13"/>
      <c r="B9" s="8"/>
      <c r="C9" s="2"/>
      <c r="D9" s="2"/>
      <c r="E9" s="9"/>
      <c r="F9" s="8"/>
      <c r="G9" s="2"/>
      <c r="H9" s="2"/>
      <c r="I9" s="9"/>
      <c r="J9" s="10"/>
      <c r="K9" s="2"/>
      <c r="L9" s="2"/>
      <c r="M9" s="2"/>
      <c r="N9" s="2"/>
      <c r="O9" s="2"/>
      <c r="P9" s="36"/>
      <c r="Q9" s="37"/>
      <c r="R9" s="8"/>
      <c r="S9" s="118"/>
      <c r="T9" s="10"/>
      <c r="U9" s="10"/>
      <c r="V9" s="2"/>
      <c r="W9" s="2"/>
      <c r="X9" s="2"/>
      <c r="Y9" s="2"/>
      <c r="Z9" s="2"/>
      <c r="AA9" s="36"/>
      <c r="AB9" s="37"/>
      <c r="AC9" s="10"/>
      <c r="AD9" s="118"/>
      <c r="AE9" s="10"/>
      <c r="AF9" s="10"/>
      <c r="AG9" s="10"/>
      <c r="AH9" s="10"/>
      <c r="AI9" s="10"/>
      <c r="AJ9" s="2"/>
      <c r="AK9" s="2"/>
      <c r="AL9" s="2"/>
      <c r="AM9" s="130"/>
      <c r="AN9" s="130"/>
      <c r="AO9" s="130"/>
      <c r="AP9" s="130"/>
      <c r="AQ9" s="36"/>
      <c r="AR9" s="108"/>
      <c r="AS9" s="108"/>
      <c r="AT9" s="37"/>
    </row>
    <row r="10" spans="1:46" ht="13.5" customHeight="1" hidden="1" thickBot="1">
      <c r="A10" s="13"/>
      <c r="B10" s="8"/>
      <c r="C10" s="2"/>
      <c r="D10" s="2"/>
      <c r="E10" s="9"/>
      <c r="F10" s="8"/>
      <c r="G10" s="2"/>
      <c r="H10" s="2"/>
      <c r="I10" s="9"/>
      <c r="J10" s="10"/>
      <c r="K10" s="2"/>
      <c r="L10" s="2"/>
      <c r="M10" s="2"/>
      <c r="N10" s="2"/>
      <c r="O10" s="2"/>
      <c r="P10" s="36"/>
      <c r="Q10" s="37"/>
      <c r="R10" s="8"/>
      <c r="S10" s="118"/>
      <c r="T10" s="10"/>
      <c r="U10" s="10"/>
      <c r="V10" s="2"/>
      <c r="W10" s="2"/>
      <c r="X10" s="2"/>
      <c r="Y10" s="2"/>
      <c r="Z10" s="2"/>
      <c r="AA10" s="36"/>
      <c r="AB10" s="37"/>
      <c r="AC10" s="10"/>
      <c r="AD10" s="118"/>
      <c r="AE10" s="102"/>
      <c r="AF10" s="10"/>
      <c r="AG10" s="102"/>
      <c r="AH10" s="10"/>
      <c r="AI10" s="102"/>
      <c r="AJ10" s="2"/>
      <c r="AK10" s="105"/>
      <c r="AL10" s="105"/>
      <c r="AM10" s="130"/>
      <c r="AN10" s="130"/>
      <c r="AO10" s="130"/>
      <c r="AP10" s="130"/>
      <c r="AQ10" s="36"/>
      <c r="AR10" s="108"/>
      <c r="AS10" s="108"/>
      <c r="AT10" s="37"/>
    </row>
    <row r="11" spans="1:46" ht="13.5" thickBot="1">
      <c r="A11" s="57">
        <v>1</v>
      </c>
      <c r="B11" s="58">
        <v>2</v>
      </c>
      <c r="C11" s="59">
        <v>3</v>
      </c>
      <c r="D11" s="59">
        <v>4</v>
      </c>
      <c r="E11" s="60">
        <v>5</v>
      </c>
      <c r="F11" s="58">
        <v>6</v>
      </c>
      <c r="G11" s="59">
        <v>7</v>
      </c>
      <c r="H11" s="59">
        <v>8</v>
      </c>
      <c r="I11" s="60">
        <v>9</v>
      </c>
      <c r="J11" s="58">
        <v>10</v>
      </c>
      <c r="K11" s="59">
        <v>11</v>
      </c>
      <c r="L11" s="59">
        <v>12</v>
      </c>
      <c r="M11" s="59">
        <v>13</v>
      </c>
      <c r="N11" s="59">
        <v>14</v>
      </c>
      <c r="O11" s="59">
        <v>15</v>
      </c>
      <c r="P11" s="59">
        <v>16</v>
      </c>
      <c r="Q11" s="60">
        <v>17</v>
      </c>
      <c r="R11" s="58">
        <v>18</v>
      </c>
      <c r="S11" s="119">
        <v>19</v>
      </c>
      <c r="T11" s="59">
        <v>20</v>
      </c>
      <c r="U11" s="59">
        <v>21</v>
      </c>
      <c r="V11" s="59">
        <v>22</v>
      </c>
      <c r="W11" s="59">
        <v>23</v>
      </c>
      <c r="X11" s="59">
        <v>24</v>
      </c>
      <c r="Y11" s="59">
        <v>25</v>
      </c>
      <c r="Z11" s="59">
        <v>26</v>
      </c>
      <c r="AA11" s="59">
        <v>27</v>
      </c>
      <c r="AB11" s="60">
        <v>28</v>
      </c>
      <c r="AC11" s="58">
        <v>29</v>
      </c>
      <c r="AD11" s="119">
        <v>30</v>
      </c>
      <c r="AE11" s="103">
        <v>31</v>
      </c>
      <c r="AF11" s="59">
        <v>33</v>
      </c>
      <c r="AG11" s="103">
        <v>31</v>
      </c>
      <c r="AH11" s="59">
        <v>34</v>
      </c>
      <c r="AI11" s="103">
        <v>31</v>
      </c>
      <c r="AJ11" s="59">
        <v>35</v>
      </c>
      <c r="AK11" s="103">
        <v>36</v>
      </c>
      <c r="AL11" s="103">
        <v>37</v>
      </c>
      <c r="AM11" s="131">
        <v>38</v>
      </c>
      <c r="AN11" s="131">
        <v>39</v>
      </c>
      <c r="AO11" s="131">
        <v>40</v>
      </c>
      <c r="AP11" s="131">
        <v>41</v>
      </c>
      <c r="AQ11" s="59">
        <v>42</v>
      </c>
      <c r="AR11" s="59">
        <v>43</v>
      </c>
      <c r="AS11" s="59">
        <v>44</v>
      </c>
      <c r="AT11" s="59">
        <v>45</v>
      </c>
    </row>
    <row r="12" spans="1:46" ht="21" customHeight="1">
      <c r="A12" s="49" t="s">
        <v>0</v>
      </c>
      <c r="B12" s="50">
        <f>B13+B14+B15</f>
        <v>74884</v>
      </c>
      <c r="C12" s="51">
        <f>C13+C14+C15</f>
        <v>75835</v>
      </c>
      <c r="D12" s="51">
        <f>C12/B12*100</f>
        <v>101.26996421131349</v>
      </c>
      <c r="E12" s="52">
        <f>C12/C$34*100</f>
        <v>22.65516705702404</v>
      </c>
      <c r="F12" s="50">
        <f>F13+F14+F15</f>
        <v>65662</v>
      </c>
      <c r="G12" s="51">
        <f>G13+G14+G15</f>
        <v>64664</v>
      </c>
      <c r="H12" s="51">
        <f>G12/F12*100</f>
        <v>98.48009503213426</v>
      </c>
      <c r="I12" s="52">
        <f>G12/G$34*100</f>
        <v>19.134417924757212</v>
      </c>
      <c r="J12" s="53">
        <f>J13+J14+J15</f>
        <v>77476</v>
      </c>
      <c r="K12" s="51">
        <f>K13+K14+K15</f>
        <v>69865.68937000001</v>
      </c>
      <c r="L12" s="51">
        <f>K12/J12*100</f>
        <v>90.17720244979091</v>
      </c>
      <c r="M12" s="54">
        <f>K12/K$34*100</f>
        <v>19.19756668645333</v>
      </c>
      <c r="N12" s="77">
        <f>K12-C12</f>
        <v>-5969.310629999993</v>
      </c>
      <c r="O12" s="77">
        <f>K12-G12</f>
        <v>5201.689370000007</v>
      </c>
      <c r="P12" s="55">
        <f>K12/C12</f>
        <v>0.9212855458561351</v>
      </c>
      <c r="Q12" s="56">
        <f>K12/G12</f>
        <v>1.0804418126005197</v>
      </c>
      <c r="R12" s="50">
        <f>R13+R14+R15</f>
        <v>83610.5</v>
      </c>
      <c r="S12" s="120">
        <f>S13+S14+S15</f>
        <v>17368.0494</v>
      </c>
      <c r="T12" s="53">
        <f>T13+T14+T15</f>
        <v>39633.49547</v>
      </c>
      <c r="U12" s="53">
        <f>U13+U14+U15</f>
        <v>57871.44086</v>
      </c>
      <c r="V12" s="51">
        <f>V13+V14+V15</f>
        <v>78989.04999999999</v>
      </c>
      <c r="W12" s="51">
        <f>V12/R12*100</f>
        <v>94.47264398610221</v>
      </c>
      <c r="X12" s="193">
        <f>V12/V$34*100</f>
        <v>25.693189876714186</v>
      </c>
      <c r="Y12" s="53">
        <f aca="true" t="shared" si="0" ref="Y12:Y35">V12-G12</f>
        <v>14325.049999999988</v>
      </c>
      <c r="Z12" s="51">
        <f aca="true" t="shared" si="1" ref="Z12:Z35">V12-K12</f>
        <v>9123.360629999981</v>
      </c>
      <c r="AA12" s="55">
        <f aca="true" t="shared" si="2" ref="AA12:AA29">V12/G12</f>
        <v>1.2215305270320425</v>
      </c>
      <c r="AB12" s="56">
        <f aca="true" t="shared" si="3" ref="AB12:AB35">V12/K12</f>
        <v>1.1305842783813926</v>
      </c>
      <c r="AC12" s="53">
        <f>AC13+AC14+AC15</f>
        <v>70143</v>
      </c>
      <c r="AD12" s="120">
        <f>AD13+AD14+AD15</f>
        <v>13634.96782</v>
      </c>
      <c r="AE12" s="104">
        <f>AD12/AC12</f>
        <v>0.19438814735611537</v>
      </c>
      <c r="AF12" s="53">
        <f>AF13+AF14+AF15</f>
        <v>0</v>
      </c>
      <c r="AG12" s="104">
        <f>AF12/AC12</f>
        <v>0</v>
      </c>
      <c r="AH12" s="53">
        <f>AH13+AH14+AH15</f>
        <v>0</v>
      </c>
      <c r="AI12" s="104">
        <f>AH12/AC12</f>
        <v>0</v>
      </c>
      <c r="AJ12" s="51">
        <f>AJ13+AJ14+AJ15</f>
        <v>0</v>
      </c>
      <c r="AK12" s="89">
        <f aca="true" t="shared" si="4" ref="AK12:AK35">AD12/AC12</f>
        <v>0.19438814735611537</v>
      </c>
      <c r="AL12" s="54">
        <f aca="true" t="shared" si="5" ref="AL12:AL35">AD12/AD$34*100</f>
        <v>20.469378439338364</v>
      </c>
      <c r="AM12" s="132">
        <f>AD12-S12</f>
        <v>-3733.08158</v>
      </c>
      <c r="AN12" s="132">
        <f>AF12-T12</f>
        <v>-39633.49547</v>
      </c>
      <c r="AO12" s="132"/>
      <c r="AP12" s="132"/>
      <c r="AQ12" s="55">
        <f>AD12/S12</f>
        <v>0.7850604006227665</v>
      </c>
      <c r="AR12" s="109"/>
      <c r="AS12" s="109"/>
      <c r="AT12" s="56">
        <f aca="true" t="shared" si="6" ref="AT12:AT35">AJ12/V12</f>
        <v>0</v>
      </c>
    </row>
    <row r="13" spans="1:46" ht="22.5" customHeight="1">
      <c r="A13" s="32" t="s">
        <v>1</v>
      </c>
      <c r="B13" s="16">
        <v>62980</v>
      </c>
      <c r="C13" s="6">
        <v>64012</v>
      </c>
      <c r="D13" s="6">
        <f>C13/B13*100</f>
        <v>101.63861543347095</v>
      </c>
      <c r="E13" s="17">
        <f aca="true" t="shared" si="7" ref="E13:E35">C13/C$34*100</f>
        <v>19.123129869509107</v>
      </c>
      <c r="F13" s="16">
        <v>53155</v>
      </c>
      <c r="G13" s="6">
        <v>52188</v>
      </c>
      <c r="H13" s="6">
        <f aca="true" t="shared" si="8" ref="H13:H34">G13/F13*100</f>
        <v>98.180792023328</v>
      </c>
      <c r="I13" s="17">
        <f aca="true" t="shared" si="9" ref="I13:I34">G13/G$34*100</f>
        <v>15.442703863930923</v>
      </c>
      <c r="J13" s="12">
        <v>63779</v>
      </c>
      <c r="K13" s="6">
        <v>56128.11841</v>
      </c>
      <c r="L13" s="6">
        <f aca="true" t="shared" si="10" ref="L13:L35">K13/J13*100</f>
        <v>88.00407408394612</v>
      </c>
      <c r="M13" s="7">
        <f aca="true" t="shared" si="11" ref="M13:M35">K13/K$34*100</f>
        <v>15.422781996105336</v>
      </c>
      <c r="N13" s="78">
        <f aca="true" t="shared" si="12" ref="N13:N35">K13-C13</f>
        <v>-7883.881589999997</v>
      </c>
      <c r="O13" s="78">
        <f aca="true" t="shared" si="13" ref="O13:O35">K13-G13</f>
        <v>3940.1184100000028</v>
      </c>
      <c r="P13" s="45">
        <f>K13/C13</f>
        <v>0.8768374431356621</v>
      </c>
      <c r="Q13" s="46">
        <f aca="true" t="shared" si="14" ref="Q13:Q35">K13/G13</f>
        <v>1.0754985515827393</v>
      </c>
      <c r="R13" s="16">
        <v>71642</v>
      </c>
      <c r="S13" s="121">
        <v>14610.95934</v>
      </c>
      <c r="T13" s="12">
        <v>33791.6434</v>
      </c>
      <c r="U13" s="12">
        <v>49003.67068</v>
      </c>
      <c r="V13" s="6">
        <v>67090.54</v>
      </c>
      <c r="W13" s="6">
        <f>V13/R13*100</f>
        <v>93.64693894642807</v>
      </c>
      <c r="X13" s="194">
        <f aca="true" t="shared" si="15" ref="X13:X35">V13/V$34*100</f>
        <v>21.822898023856318</v>
      </c>
      <c r="Y13" s="12">
        <f t="shared" si="0"/>
        <v>14902.539999999994</v>
      </c>
      <c r="Z13" s="6">
        <f t="shared" si="1"/>
        <v>10962.42158999999</v>
      </c>
      <c r="AA13" s="45">
        <f t="shared" si="2"/>
        <v>1.28555491683912</v>
      </c>
      <c r="AB13" s="46">
        <f t="shared" si="3"/>
        <v>1.1953106909788531</v>
      </c>
      <c r="AC13" s="12">
        <v>58419</v>
      </c>
      <c r="AD13" s="121">
        <v>11093.93101</v>
      </c>
      <c r="AE13" s="96">
        <f aca="true" t="shared" si="16" ref="AE13:AE34">AD13/AC13</f>
        <v>0.18990278864752907</v>
      </c>
      <c r="AF13" s="12"/>
      <c r="AG13" s="96">
        <f aca="true" t="shared" si="17" ref="AG13:AG35">AF13/AC13</f>
        <v>0</v>
      </c>
      <c r="AH13" s="12"/>
      <c r="AI13" s="96">
        <f aca="true" t="shared" si="18" ref="AI13:AI35">AH13/AC13</f>
        <v>0</v>
      </c>
      <c r="AJ13" s="6"/>
      <c r="AK13" s="92">
        <f t="shared" si="4"/>
        <v>0.18990278864752907</v>
      </c>
      <c r="AL13" s="7">
        <f t="shared" si="5"/>
        <v>16.654668732734955</v>
      </c>
      <c r="AM13" s="133">
        <f aca="true" t="shared" si="19" ref="AM13:AM35">AD13-S13</f>
        <v>-3517.028329999999</v>
      </c>
      <c r="AN13" s="133">
        <f aca="true" t="shared" si="20" ref="AN13:AN34">AF13-T13</f>
        <v>-33791.6434</v>
      </c>
      <c r="AO13" s="133"/>
      <c r="AP13" s="133"/>
      <c r="AQ13" s="45">
        <f aca="true" t="shared" si="21" ref="AQ13:AQ35">AD13/S13</f>
        <v>0.7592883363673778</v>
      </c>
      <c r="AR13" s="110"/>
      <c r="AS13" s="110"/>
      <c r="AT13" s="46">
        <f t="shared" si="6"/>
        <v>0</v>
      </c>
    </row>
    <row r="14" spans="1:46" ht="21" customHeight="1">
      <c r="A14" s="32" t="s">
        <v>2</v>
      </c>
      <c r="B14" s="16">
        <v>9853</v>
      </c>
      <c r="C14" s="6">
        <v>9741</v>
      </c>
      <c r="D14" s="6">
        <f>C14/B14*100</f>
        <v>98.86329036841572</v>
      </c>
      <c r="E14" s="17">
        <f t="shared" si="7"/>
        <v>2.9100544907031214</v>
      </c>
      <c r="F14" s="16">
        <v>10422</v>
      </c>
      <c r="G14" s="6">
        <v>10412</v>
      </c>
      <c r="H14" s="6">
        <f t="shared" si="8"/>
        <v>99.90404912684706</v>
      </c>
      <c r="I14" s="17">
        <f t="shared" si="9"/>
        <v>3.080965598054127</v>
      </c>
      <c r="J14" s="12">
        <v>10766</v>
      </c>
      <c r="K14" s="6">
        <v>10779.78116</v>
      </c>
      <c r="L14" s="6">
        <f t="shared" si="10"/>
        <v>100.12800631618057</v>
      </c>
      <c r="M14" s="7">
        <f t="shared" si="11"/>
        <v>2.9620486042657546</v>
      </c>
      <c r="N14" s="78">
        <f t="shared" si="12"/>
        <v>1038.7811600000005</v>
      </c>
      <c r="O14" s="78">
        <f t="shared" si="13"/>
        <v>367.78116000000045</v>
      </c>
      <c r="P14" s="45">
        <f aca="true" t="shared" si="22" ref="P14:P33">K14/C14</f>
        <v>1.1066400944461554</v>
      </c>
      <c r="Q14" s="46">
        <f t="shared" si="14"/>
        <v>1.0353228159815597</v>
      </c>
      <c r="R14" s="16">
        <v>10067</v>
      </c>
      <c r="S14" s="121">
        <v>2485.0504</v>
      </c>
      <c r="T14" s="12">
        <v>5034.82685</v>
      </c>
      <c r="U14" s="12">
        <v>7402.8722</v>
      </c>
      <c r="V14" s="6">
        <v>10101.81</v>
      </c>
      <c r="W14" s="6">
        <f>V14/R14*100</f>
        <v>100.3457832522102</v>
      </c>
      <c r="X14" s="194">
        <f t="shared" si="15"/>
        <v>3.285869654445649</v>
      </c>
      <c r="Y14" s="12">
        <f t="shared" si="0"/>
        <v>-310.1900000000005</v>
      </c>
      <c r="Z14" s="6">
        <f t="shared" si="1"/>
        <v>-677.971160000001</v>
      </c>
      <c r="AA14" s="45">
        <f t="shared" si="2"/>
        <v>0.9702084133691894</v>
      </c>
      <c r="AB14" s="46">
        <f t="shared" si="3"/>
        <v>0.9371071499562798</v>
      </c>
      <c r="AC14" s="12">
        <v>10064</v>
      </c>
      <c r="AD14" s="121">
        <v>2239.99519</v>
      </c>
      <c r="AE14" s="96">
        <f t="shared" si="16"/>
        <v>0.22257503875198728</v>
      </c>
      <c r="AF14" s="12"/>
      <c r="AG14" s="96">
        <f t="shared" si="17"/>
        <v>0</v>
      </c>
      <c r="AH14" s="12"/>
      <c r="AI14" s="96">
        <f t="shared" si="18"/>
        <v>0</v>
      </c>
      <c r="AJ14" s="6"/>
      <c r="AK14" s="92">
        <f t="shared" si="4"/>
        <v>0.22257503875198728</v>
      </c>
      <c r="AL14" s="7">
        <f t="shared" si="5"/>
        <v>3.362773557789566</v>
      </c>
      <c r="AM14" s="133">
        <f t="shared" si="19"/>
        <v>-245.05521</v>
      </c>
      <c r="AN14" s="133">
        <f t="shared" si="20"/>
        <v>-5034.82685</v>
      </c>
      <c r="AO14" s="133"/>
      <c r="AP14" s="133"/>
      <c r="AQ14" s="45">
        <f t="shared" si="21"/>
        <v>0.9013882334136966</v>
      </c>
      <c r="AR14" s="110"/>
      <c r="AS14" s="110"/>
      <c r="AT14" s="46">
        <f t="shared" si="6"/>
        <v>0</v>
      </c>
    </row>
    <row r="15" spans="1:46" ht="18.75" customHeight="1">
      <c r="A15" s="32" t="s">
        <v>19</v>
      </c>
      <c r="B15" s="16">
        <v>2051</v>
      </c>
      <c r="C15" s="6">
        <v>2082</v>
      </c>
      <c r="D15" s="6">
        <f>C15/B15*100</f>
        <v>101.51145782545099</v>
      </c>
      <c r="E15" s="17">
        <f t="shared" si="7"/>
        <v>0.6219826968118158</v>
      </c>
      <c r="F15" s="16">
        <v>2085</v>
      </c>
      <c r="G15" s="6">
        <v>2064</v>
      </c>
      <c r="H15" s="6">
        <f t="shared" si="8"/>
        <v>98.99280575539568</v>
      </c>
      <c r="I15" s="17">
        <f t="shared" si="9"/>
        <v>0.6107484627721589</v>
      </c>
      <c r="J15" s="12">
        <v>2931</v>
      </c>
      <c r="K15" s="6">
        <v>2957.7898</v>
      </c>
      <c r="L15" s="6">
        <f t="shared" si="10"/>
        <v>100.9140156943023</v>
      </c>
      <c r="M15" s="7">
        <f t="shared" si="11"/>
        <v>0.8127360860822416</v>
      </c>
      <c r="N15" s="78">
        <f t="shared" si="12"/>
        <v>875.7898</v>
      </c>
      <c r="O15" s="78">
        <f t="shared" si="13"/>
        <v>893.7898</v>
      </c>
      <c r="P15" s="45">
        <f t="shared" si="22"/>
        <v>1.4206483189241115</v>
      </c>
      <c r="Q15" s="46">
        <f t="shared" si="14"/>
        <v>1.4330376937984497</v>
      </c>
      <c r="R15" s="16">
        <v>1901.5</v>
      </c>
      <c r="S15" s="121">
        <v>272.03966</v>
      </c>
      <c r="T15" s="12">
        <v>807.02522</v>
      </c>
      <c r="U15" s="12">
        <v>1464.89798</v>
      </c>
      <c r="V15" s="6">
        <v>1796.7</v>
      </c>
      <c r="W15" s="6">
        <f>V15/R15*100</f>
        <v>94.48856166184592</v>
      </c>
      <c r="X15" s="194">
        <f t="shared" si="15"/>
        <v>0.5844221984122151</v>
      </c>
      <c r="Y15" s="12">
        <f t="shared" si="0"/>
        <v>-267.29999999999995</v>
      </c>
      <c r="Z15" s="6">
        <f t="shared" si="1"/>
        <v>-1161.0898</v>
      </c>
      <c r="AA15" s="45" t="s">
        <v>57</v>
      </c>
      <c r="AB15" s="46">
        <f t="shared" si="3"/>
        <v>0.6074468172146649</v>
      </c>
      <c r="AC15" s="12">
        <v>1660</v>
      </c>
      <c r="AD15" s="121">
        <v>301.04162</v>
      </c>
      <c r="AE15" s="96">
        <f t="shared" si="16"/>
        <v>0.18135037349397592</v>
      </c>
      <c r="AF15" s="12"/>
      <c r="AG15" s="96">
        <f t="shared" si="17"/>
        <v>0</v>
      </c>
      <c r="AH15" s="12"/>
      <c r="AI15" s="96">
        <f t="shared" si="18"/>
        <v>0</v>
      </c>
      <c r="AJ15" s="6"/>
      <c r="AK15" s="92">
        <f t="shared" si="4"/>
        <v>0.18135037349397592</v>
      </c>
      <c r="AL15" s="7">
        <f t="shared" si="5"/>
        <v>0.451936148813844</v>
      </c>
      <c r="AM15" s="133">
        <f t="shared" si="19"/>
        <v>29.001959999999997</v>
      </c>
      <c r="AN15" s="133">
        <f t="shared" si="20"/>
        <v>-807.02522</v>
      </c>
      <c r="AO15" s="133"/>
      <c r="AP15" s="133"/>
      <c r="AQ15" s="45">
        <f t="shared" si="21"/>
        <v>1.1066093083633468</v>
      </c>
      <c r="AR15" s="110"/>
      <c r="AS15" s="110"/>
      <c r="AT15" s="46">
        <f t="shared" si="6"/>
        <v>0</v>
      </c>
    </row>
    <row r="16" spans="1:46" ht="19.5" customHeight="1" hidden="1">
      <c r="A16" s="32" t="s">
        <v>3</v>
      </c>
      <c r="B16" s="16">
        <v>0</v>
      </c>
      <c r="C16" s="6">
        <v>0</v>
      </c>
      <c r="D16" s="6"/>
      <c r="E16" s="17">
        <f t="shared" si="7"/>
        <v>0</v>
      </c>
      <c r="F16" s="16">
        <v>0</v>
      </c>
      <c r="G16" s="6">
        <v>0</v>
      </c>
      <c r="H16" s="6"/>
      <c r="I16" s="17">
        <f t="shared" si="9"/>
        <v>0</v>
      </c>
      <c r="J16" s="12">
        <v>0</v>
      </c>
      <c r="K16" s="6">
        <v>0</v>
      </c>
      <c r="L16" s="6"/>
      <c r="M16" s="7">
        <f t="shared" si="11"/>
        <v>0</v>
      </c>
      <c r="N16" s="78">
        <f t="shared" si="12"/>
        <v>0</v>
      </c>
      <c r="O16" s="78">
        <f t="shared" si="13"/>
        <v>0</v>
      </c>
      <c r="P16" s="45"/>
      <c r="Q16" s="46"/>
      <c r="R16" s="16">
        <v>0</v>
      </c>
      <c r="S16" s="121"/>
      <c r="T16" s="12"/>
      <c r="U16" s="12"/>
      <c r="V16" s="6">
        <v>0</v>
      </c>
      <c r="W16" s="6"/>
      <c r="X16" s="194">
        <f t="shared" si="15"/>
        <v>0</v>
      </c>
      <c r="Y16" s="12">
        <f t="shared" si="0"/>
        <v>0</v>
      </c>
      <c r="Z16" s="6">
        <f t="shared" si="1"/>
        <v>0</v>
      </c>
      <c r="AA16" s="45" t="e">
        <f t="shared" si="2"/>
        <v>#DIV/0!</v>
      </c>
      <c r="AB16" s="46" t="e">
        <f t="shared" si="3"/>
        <v>#DIV/0!</v>
      </c>
      <c r="AC16" s="12">
        <v>0</v>
      </c>
      <c r="AD16" s="121"/>
      <c r="AE16" s="96" t="e">
        <f t="shared" si="16"/>
        <v>#DIV/0!</v>
      </c>
      <c r="AF16" s="12"/>
      <c r="AG16" s="96" t="e">
        <f t="shared" si="17"/>
        <v>#DIV/0!</v>
      </c>
      <c r="AH16" s="12"/>
      <c r="AI16" s="96" t="e">
        <f t="shared" si="18"/>
        <v>#DIV/0!</v>
      </c>
      <c r="AJ16" s="6">
        <v>0</v>
      </c>
      <c r="AK16" s="92" t="e">
        <f t="shared" si="4"/>
        <v>#DIV/0!</v>
      </c>
      <c r="AL16" s="7">
        <f t="shared" si="5"/>
        <v>0</v>
      </c>
      <c r="AM16" s="133">
        <f t="shared" si="19"/>
        <v>0</v>
      </c>
      <c r="AN16" s="133">
        <f t="shared" si="20"/>
        <v>0</v>
      </c>
      <c r="AO16" s="133"/>
      <c r="AP16" s="133"/>
      <c r="AQ16" s="45" t="e">
        <f t="shared" si="21"/>
        <v>#DIV/0!</v>
      </c>
      <c r="AR16" s="110"/>
      <c r="AS16" s="110"/>
      <c r="AT16" s="46" t="e">
        <f t="shared" si="6"/>
        <v>#DIV/0!</v>
      </c>
    </row>
    <row r="17" spans="1:46" ht="21.75" customHeight="1">
      <c r="A17" s="31" t="s">
        <v>4</v>
      </c>
      <c r="B17" s="14">
        <f>B18+B19+B20+B21+B22+B23</f>
        <v>33854</v>
      </c>
      <c r="C17" s="4">
        <f>C18+C19+C20+C21+C22+C23</f>
        <v>34370</v>
      </c>
      <c r="D17" s="4">
        <f aca="true" t="shared" si="23" ref="D17:D34">C17/B17*100</f>
        <v>101.52419211909967</v>
      </c>
      <c r="E17" s="15">
        <f t="shared" si="7"/>
        <v>10.267793126523589</v>
      </c>
      <c r="F17" s="14">
        <f>F18+F19+F20+F21+F22+F23</f>
        <v>52414</v>
      </c>
      <c r="G17" s="4">
        <f>G18+G19+G20+G21+G22+G23</f>
        <v>53600</v>
      </c>
      <c r="H17" s="4">
        <f t="shared" si="8"/>
        <v>102.26275422597016</v>
      </c>
      <c r="I17" s="15">
        <f t="shared" si="9"/>
        <v>15.860522095245985</v>
      </c>
      <c r="J17" s="11">
        <f>J18+J19+J20+J21+J22+J23</f>
        <v>62652.8616</v>
      </c>
      <c r="K17" s="4">
        <f>K18+K19+K20+K21+K22+K23</f>
        <v>63811.04952</v>
      </c>
      <c r="L17" s="4">
        <f t="shared" si="10"/>
        <v>101.84857944301781</v>
      </c>
      <c r="M17" s="5">
        <f t="shared" si="11"/>
        <v>17.533883792446947</v>
      </c>
      <c r="N17" s="79">
        <f t="shared" si="12"/>
        <v>29441.04952</v>
      </c>
      <c r="O17" s="79">
        <f t="shared" si="13"/>
        <v>10211.04952</v>
      </c>
      <c r="P17" s="43">
        <f t="shared" si="22"/>
        <v>1.8565914902531278</v>
      </c>
      <c r="Q17" s="44">
        <f t="shared" si="14"/>
        <v>1.1905046552238807</v>
      </c>
      <c r="R17" s="14">
        <f>R18+R19+R20+R21+R22+R23</f>
        <v>43581.9</v>
      </c>
      <c r="S17" s="122">
        <f>S18+S19+S20+S21+S22+S23</f>
        <v>8400.347829999999</v>
      </c>
      <c r="T17" s="11">
        <f>T18+T19+T20+T21+T22+T23</f>
        <v>17277.416119999998</v>
      </c>
      <c r="U17" s="11">
        <f>U18+U19+U20+U21+U22+U23</f>
        <v>25660.16402</v>
      </c>
      <c r="V17" s="4">
        <f>V18+V19+V20+V21+V22+V23</f>
        <v>35978.869999999995</v>
      </c>
      <c r="W17" s="4">
        <f aca="true" t="shared" si="24" ref="W17:W29">V17/R17*100</f>
        <v>82.55461556288274</v>
      </c>
      <c r="X17" s="195">
        <f t="shared" si="15"/>
        <v>11.703039072626087</v>
      </c>
      <c r="Y17" s="11">
        <f t="shared" si="0"/>
        <v>-17621.130000000005</v>
      </c>
      <c r="Z17" s="4">
        <f t="shared" si="1"/>
        <v>-27832.179520000005</v>
      </c>
      <c r="AA17" s="43">
        <f t="shared" si="2"/>
        <v>0.6712475746268656</v>
      </c>
      <c r="AB17" s="44">
        <f t="shared" si="3"/>
        <v>0.5638344811853205</v>
      </c>
      <c r="AC17" s="11">
        <f>AC18+AC19+AC20+AC21+AC22+AC23</f>
        <v>40934.3</v>
      </c>
      <c r="AD17" s="122">
        <f>AD18+AD19+AD20+AD21+AD22+AD23</f>
        <v>10156.825460000002</v>
      </c>
      <c r="AE17" s="97">
        <f t="shared" si="16"/>
        <v>0.24812505551578998</v>
      </c>
      <c r="AF17" s="11">
        <f>AF18+AF19+AF20+AF21+AF22+AF23</f>
        <v>0</v>
      </c>
      <c r="AG17" s="97">
        <f t="shared" si="17"/>
        <v>0</v>
      </c>
      <c r="AH17" s="11">
        <f>AH18+AH19+AH20+AH21+AH22+AH23</f>
        <v>0</v>
      </c>
      <c r="AI17" s="97">
        <f t="shared" si="18"/>
        <v>0</v>
      </c>
      <c r="AJ17" s="4">
        <f>AJ18+AJ19+AJ20+AJ21+AJ22+AJ23</f>
        <v>0</v>
      </c>
      <c r="AK17" s="94">
        <f t="shared" si="4"/>
        <v>0.24812505551578998</v>
      </c>
      <c r="AL17" s="5">
        <f t="shared" si="5"/>
        <v>15.247847067016181</v>
      </c>
      <c r="AM17" s="134">
        <f t="shared" si="19"/>
        <v>1756.477630000003</v>
      </c>
      <c r="AN17" s="134">
        <f t="shared" si="20"/>
        <v>-17277.416119999998</v>
      </c>
      <c r="AO17" s="134"/>
      <c r="AP17" s="134"/>
      <c r="AQ17" s="43">
        <f t="shared" si="21"/>
        <v>1.2090958214524319</v>
      </c>
      <c r="AR17" s="111"/>
      <c r="AS17" s="111"/>
      <c r="AT17" s="44">
        <f t="shared" si="6"/>
        <v>0</v>
      </c>
    </row>
    <row r="18" spans="1:46" ht="30" customHeight="1">
      <c r="A18" s="32" t="s">
        <v>5</v>
      </c>
      <c r="B18" s="16">
        <v>6403</v>
      </c>
      <c r="C18" s="6">
        <v>6653</v>
      </c>
      <c r="D18" s="6">
        <f t="shared" si="23"/>
        <v>103.90441980321725</v>
      </c>
      <c r="E18" s="17">
        <f t="shared" si="7"/>
        <v>1.98753644663257</v>
      </c>
      <c r="F18" s="16">
        <v>7900</v>
      </c>
      <c r="G18" s="6">
        <v>8184</v>
      </c>
      <c r="H18" s="6">
        <f t="shared" si="8"/>
        <v>103.59493670886076</v>
      </c>
      <c r="I18" s="17">
        <f t="shared" si="9"/>
        <v>2.4216886721547226</v>
      </c>
      <c r="J18" s="12">
        <v>12951</v>
      </c>
      <c r="K18" s="6">
        <v>13213.7789</v>
      </c>
      <c r="L18" s="6">
        <f t="shared" si="10"/>
        <v>102.02902401358969</v>
      </c>
      <c r="M18" s="7">
        <f t="shared" si="11"/>
        <v>3.6308580635250367</v>
      </c>
      <c r="N18" s="78">
        <f t="shared" si="12"/>
        <v>6560.778899999999</v>
      </c>
      <c r="O18" s="78">
        <f t="shared" si="13"/>
        <v>5029.778899999999</v>
      </c>
      <c r="P18" s="45">
        <f t="shared" si="22"/>
        <v>1.9861384187584548</v>
      </c>
      <c r="Q18" s="46">
        <f t="shared" si="14"/>
        <v>1.6145868646138806</v>
      </c>
      <c r="R18" s="16">
        <v>14298</v>
      </c>
      <c r="S18" s="121">
        <v>3078.88151</v>
      </c>
      <c r="T18" s="12">
        <v>6333.84145</v>
      </c>
      <c r="U18" s="12">
        <v>10772.60577</v>
      </c>
      <c r="V18" s="6">
        <v>14863.66</v>
      </c>
      <c r="W18" s="6">
        <f t="shared" si="24"/>
        <v>103.95621765281857</v>
      </c>
      <c r="X18" s="194">
        <f t="shared" si="15"/>
        <v>4.834782019063675</v>
      </c>
      <c r="Y18" s="12">
        <f t="shared" si="0"/>
        <v>6679.66</v>
      </c>
      <c r="Z18" s="6">
        <f t="shared" si="1"/>
        <v>1649.8811000000005</v>
      </c>
      <c r="AA18" s="45">
        <f t="shared" si="2"/>
        <v>1.816185239491691</v>
      </c>
      <c r="AB18" s="46">
        <f t="shared" si="3"/>
        <v>1.1248606558718794</v>
      </c>
      <c r="AC18" s="12">
        <v>13196.9</v>
      </c>
      <c r="AD18" s="121">
        <v>3387.13211</v>
      </c>
      <c r="AE18" s="96">
        <f t="shared" si="16"/>
        <v>0.2566611939167532</v>
      </c>
      <c r="AF18" s="12"/>
      <c r="AG18" s="96">
        <f t="shared" si="17"/>
        <v>0</v>
      </c>
      <c r="AH18" s="12"/>
      <c r="AI18" s="96">
        <f t="shared" si="18"/>
        <v>0</v>
      </c>
      <c r="AJ18" s="6"/>
      <c r="AK18" s="92">
        <f t="shared" si="4"/>
        <v>0.2566611939167532</v>
      </c>
      <c r="AL18" s="7">
        <f t="shared" si="5"/>
        <v>5.084903015460484</v>
      </c>
      <c r="AM18" s="133">
        <f t="shared" si="19"/>
        <v>308.25059999999985</v>
      </c>
      <c r="AN18" s="133">
        <f t="shared" si="20"/>
        <v>-6333.84145</v>
      </c>
      <c r="AO18" s="133"/>
      <c r="AP18" s="133"/>
      <c r="AQ18" s="45">
        <f t="shared" si="21"/>
        <v>1.1001177209966744</v>
      </c>
      <c r="AR18" s="110"/>
      <c r="AS18" s="110"/>
      <c r="AT18" s="46">
        <f t="shared" si="6"/>
        <v>0</v>
      </c>
    </row>
    <row r="19" spans="1:46" ht="30" customHeight="1">
      <c r="A19" s="32" t="s">
        <v>6</v>
      </c>
      <c r="B19" s="16">
        <v>400</v>
      </c>
      <c r="C19" s="6">
        <v>383</v>
      </c>
      <c r="D19" s="6">
        <f t="shared" si="23"/>
        <v>95.75</v>
      </c>
      <c r="E19" s="17">
        <f t="shared" si="7"/>
        <v>0.11441852683906123</v>
      </c>
      <c r="F19" s="16">
        <v>555</v>
      </c>
      <c r="G19" s="6">
        <v>532</v>
      </c>
      <c r="H19" s="6">
        <f t="shared" si="8"/>
        <v>95.85585585585585</v>
      </c>
      <c r="I19" s="17">
        <f t="shared" si="9"/>
        <v>0.15742159990057583</v>
      </c>
      <c r="J19" s="12">
        <v>496.3</v>
      </c>
      <c r="K19" s="6">
        <v>495.28763</v>
      </c>
      <c r="L19" s="6">
        <f t="shared" si="10"/>
        <v>99.79601652226475</v>
      </c>
      <c r="M19" s="7">
        <f t="shared" si="11"/>
        <v>0.13609423154111538</v>
      </c>
      <c r="N19" s="78">
        <f t="shared" si="12"/>
        <v>112.28762999999998</v>
      </c>
      <c r="O19" s="78">
        <f t="shared" si="13"/>
        <v>-36.71237000000002</v>
      </c>
      <c r="P19" s="45">
        <f t="shared" si="22"/>
        <v>1.293179190600522</v>
      </c>
      <c r="Q19" s="46">
        <f t="shared" si="14"/>
        <v>0.9309917857142856</v>
      </c>
      <c r="R19" s="16">
        <v>740</v>
      </c>
      <c r="S19" s="121">
        <v>187.33544</v>
      </c>
      <c r="T19" s="12">
        <v>467.2341</v>
      </c>
      <c r="U19" s="12">
        <v>600.25886</v>
      </c>
      <c r="V19" s="6">
        <v>738.45</v>
      </c>
      <c r="W19" s="6">
        <f t="shared" si="24"/>
        <v>99.79054054054055</v>
      </c>
      <c r="X19" s="194">
        <f t="shared" si="15"/>
        <v>0.240199572782045</v>
      </c>
      <c r="Y19" s="12">
        <f t="shared" si="0"/>
        <v>206.45000000000005</v>
      </c>
      <c r="Z19" s="6">
        <f t="shared" si="1"/>
        <v>243.16237000000007</v>
      </c>
      <c r="AA19" s="45">
        <f t="shared" si="2"/>
        <v>1.3880639097744363</v>
      </c>
      <c r="AB19" s="46">
        <f t="shared" si="3"/>
        <v>1.4909518333821503</v>
      </c>
      <c r="AC19" s="12">
        <v>809</v>
      </c>
      <c r="AD19" s="121">
        <v>230.61242</v>
      </c>
      <c r="AE19" s="96">
        <f t="shared" si="16"/>
        <v>0.2850586155747837</v>
      </c>
      <c r="AF19" s="12"/>
      <c r="AG19" s="96">
        <f t="shared" si="17"/>
        <v>0</v>
      </c>
      <c r="AH19" s="12"/>
      <c r="AI19" s="96">
        <f t="shared" si="18"/>
        <v>0</v>
      </c>
      <c r="AJ19" s="6"/>
      <c r="AK19" s="92">
        <f t="shared" si="4"/>
        <v>0.2850586155747837</v>
      </c>
      <c r="AL19" s="7">
        <f t="shared" si="5"/>
        <v>0.3462049166604959</v>
      </c>
      <c r="AM19" s="133">
        <f t="shared" si="19"/>
        <v>43.27697999999998</v>
      </c>
      <c r="AN19" s="133">
        <f t="shared" si="20"/>
        <v>-467.2341</v>
      </c>
      <c r="AO19" s="133"/>
      <c r="AP19" s="133"/>
      <c r="AQ19" s="45">
        <f t="shared" si="21"/>
        <v>1.2310133096012157</v>
      </c>
      <c r="AR19" s="110"/>
      <c r="AS19" s="110"/>
      <c r="AT19" s="46">
        <f t="shared" si="6"/>
        <v>0</v>
      </c>
    </row>
    <row r="20" spans="1:46" ht="26.25" customHeight="1">
      <c r="A20" s="32" t="s">
        <v>7</v>
      </c>
      <c r="B20" s="16">
        <v>15642</v>
      </c>
      <c r="C20" s="6">
        <v>15854</v>
      </c>
      <c r="D20" s="6">
        <f t="shared" si="23"/>
        <v>101.35532540595831</v>
      </c>
      <c r="E20" s="17">
        <f t="shared" si="7"/>
        <v>4.736269776779313</v>
      </c>
      <c r="F20" s="16">
        <v>15297</v>
      </c>
      <c r="G20" s="6">
        <v>15559</v>
      </c>
      <c r="H20" s="6">
        <f t="shared" si="8"/>
        <v>101.71275413479768</v>
      </c>
      <c r="I20" s="17">
        <f t="shared" si="9"/>
        <v>4.603989986565901</v>
      </c>
      <c r="J20" s="12">
        <v>20315.9116</v>
      </c>
      <c r="K20" s="6">
        <v>20471.54476</v>
      </c>
      <c r="L20" s="6">
        <f t="shared" si="10"/>
        <v>100.76606535342476</v>
      </c>
      <c r="M20" s="7">
        <f t="shared" si="11"/>
        <v>5.625133727995079</v>
      </c>
      <c r="N20" s="78">
        <f t="shared" si="12"/>
        <v>4617.544760000001</v>
      </c>
      <c r="O20" s="78">
        <f t="shared" si="13"/>
        <v>4912.544760000001</v>
      </c>
      <c r="P20" s="45">
        <f t="shared" si="22"/>
        <v>1.29125424246247</v>
      </c>
      <c r="Q20" s="46">
        <f t="shared" si="14"/>
        <v>1.3157365357670803</v>
      </c>
      <c r="R20" s="16">
        <v>17532.04</v>
      </c>
      <c r="S20" s="121">
        <v>4372.43586</v>
      </c>
      <c r="T20" s="12">
        <v>9007.05807</v>
      </c>
      <c r="U20" s="12">
        <v>12187.7231</v>
      </c>
      <c r="V20" s="6">
        <v>16952.65</v>
      </c>
      <c r="W20" s="6">
        <f t="shared" si="24"/>
        <v>96.69525052418315</v>
      </c>
      <c r="X20" s="194">
        <f t="shared" si="15"/>
        <v>5.514278945796649</v>
      </c>
      <c r="Y20" s="12">
        <f t="shared" si="0"/>
        <v>1393.6500000000015</v>
      </c>
      <c r="Z20" s="6">
        <f t="shared" si="1"/>
        <v>-3518.894759999999</v>
      </c>
      <c r="AA20" s="45">
        <f t="shared" si="2"/>
        <v>1.089571951924931</v>
      </c>
      <c r="AB20" s="46">
        <f t="shared" si="3"/>
        <v>0.828108000580607</v>
      </c>
      <c r="AC20" s="12">
        <v>16703</v>
      </c>
      <c r="AD20" s="121">
        <v>5060.84989</v>
      </c>
      <c r="AE20" s="96">
        <f t="shared" si="16"/>
        <v>0.30299047416631747</v>
      </c>
      <c r="AF20" s="12"/>
      <c r="AG20" s="96">
        <f t="shared" si="17"/>
        <v>0</v>
      </c>
      <c r="AH20" s="12"/>
      <c r="AI20" s="96">
        <f t="shared" si="18"/>
        <v>0</v>
      </c>
      <c r="AJ20" s="6"/>
      <c r="AK20" s="92">
        <f t="shared" si="4"/>
        <v>0.30299047416631747</v>
      </c>
      <c r="AL20" s="7">
        <f t="shared" si="5"/>
        <v>7.597557470663245</v>
      </c>
      <c r="AM20" s="133">
        <f t="shared" si="19"/>
        <v>688.4140300000008</v>
      </c>
      <c r="AN20" s="133">
        <f t="shared" si="20"/>
        <v>-9007.05807</v>
      </c>
      <c r="AO20" s="133"/>
      <c r="AP20" s="133"/>
      <c r="AQ20" s="45">
        <f t="shared" si="21"/>
        <v>1.1574440545366858</v>
      </c>
      <c r="AR20" s="110"/>
      <c r="AS20" s="110"/>
      <c r="AT20" s="46">
        <f t="shared" si="6"/>
        <v>0</v>
      </c>
    </row>
    <row r="21" spans="1:46" ht="35.25" customHeight="1">
      <c r="A21" s="32" t="s">
        <v>8</v>
      </c>
      <c r="B21" s="16">
        <v>8779</v>
      </c>
      <c r="C21" s="6">
        <v>8760</v>
      </c>
      <c r="D21" s="6">
        <f t="shared" si="23"/>
        <v>99.78357443900217</v>
      </c>
      <c r="E21" s="17">
        <f t="shared" si="7"/>
        <v>2.6169877156923667</v>
      </c>
      <c r="F21" s="16">
        <v>25391</v>
      </c>
      <c r="G21" s="6">
        <v>26126</v>
      </c>
      <c r="H21" s="6">
        <f t="shared" si="8"/>
        <v>102.89472647788587</v>
      </c>
      <c r="I21" s="17">
        <f t="shared" si="9"/>
        <v>7.730820900380535</v>
      </c>
      <c r="J21" s="12">
        <v>26190</v>
      </c>
      <c r="K21" s="6">
        <v>26551.98713</v>
      </c>
      <c r="L21" s="6">
        <f t="shared" si="10"/>
        <v>101.3821578083238</v>
      </c>
      <c r="M21" s="7">
        <f t="shared" si="11"/>
        <v>7.295906591381933</v>
      </c>
      <c r="N21" s="78">
        <f t="shared" si="12"/>
        <v>17791.98713</v>
      </c>
      <c r="O21" s="78">
        <f t="shared" si="13"/>
        <v>425.98713000000134</v>
      </c>
      <c r="P21" s="45">
        <f t="shared" si="22"/>
        <v>3.0310487591324202</v>
      </c>
      <c r="Q21" s="46">
        <f t="shared" si="14"/>
        <v>1.0163051033453265</v>
      </c>
      <c r="R21" s="16">
        <v>9603</v>
      </c>
      <c r="S21" s="121">
        <v>341.43793</v>
      </c>
      <c r="T21" s="12">
        <v>599.53356</v>
      </c>
      <c r="U21" s="12">
        <v>946.29381</v>
      </c>
      <c r="V21" s="6">
        <v>2003.14</v>
      </c>
      <c r="W21" s="6">
        <f t="shared" si="24"/>
        <v>20.859523065708636</v>
      </c>
      <c r="X21" s="194">
        <f t="shared" si="15"/>
        <v>0.6515720390312487</v>
      </c>
      <c r="Y21" s="12">
        <f t="shared" si="0"/>
        <v>-24122.86</v>
      </c>
      <c r="Z21" s="6">
        <f t="shared" si="1"/>
        <v>-24548.847130000002</v>
      </c>
      <c r="AA21" s="45">
        <f t="shared" si="2"/>
        <v>0.07667228048687132</v>
      </c>
      <c r="AB21" s="46">
        <f t="shared" si="3"/>
        <v>0.07544218781790288</v>
      </c>
      <c r="AC21" s="12">
        <v>9025</v>
      </c>
      <c r="AD21" s="121">
        <v>1132.88772</v>
      </c>
      <c r="AE21" s="96">
        <f t="shared" si="16"/>
        <v>0.12552772520775624</v>
      </c>
      <c r="AF21" s="12"/>
      <c r="AG21" s="96">
        <f t="shared" si="17"/>
        <v>0</v>
      </c>
      <c r="AH21" s="12"/>
      <c r="AI21" s="96">
        <f t="shared" si="18"/>
        <v>0</v>
      </c>
      <c r="AJ21" s="6"/>
      <c r="AK21" s="92">
        <f t="shared" si="4"/>
        <v>0.12552772520775624</v>
      </c>
      <c r="AL21" s="7">
        <f t="shared" si="5"/>
        <v>1.7007379684420258</v>
      </c>
      <c r="AM21" s="133">
        <f t="shared" si="19"/>
        <v>791.4497899999999</v>
      </c>
      <c r="AN21" s="133">
        <f t="shared" si="20"/>
        <v>-599.53356</v>
      </c>
      <c r="AO21" s="133"/>
      <c r="AP21" s="133"/>
      <c r="AQ21" s="45">
        <f t="shared" si="21"/>
        <v>3.3179902420331566</v>
      </c>
      <c r="AR21" s="110"/>
      <c r="AS21" s="110"/>
      <c r="AT21" s="46">
        <f t="shared" si="6"/>
        <v>0</v>
      </c>
    </row>
    <row r="22" spans="1:46" ht="21.75" customHeight="1">
      <c r="A22" s="32" t="s">
        <v>9</v>
      </c>
      <c r="B22" s="16">
        <v>1470</v>
      </c>
      <c r="C22" s="6">
        <v>1575</v>
      </c>
      <c r="D22" s="6">
        <f t="shared" si="23"/>
        <v>107.14285714285714</v>
      </c>
      <c r="E22" s="17">
        <f t="shared" si="7"/>
        <v>0.4705200516227714</v>
      </c>
      <c r="F22" s="16">
        <v>2140</v>
      </c>
      <c r="G22" s="6">
        <v>2024</v>
      </c>
      <c r="H22" s="6">
        <f t="shared" si="8"/>
        <v>94.57943925233646</v>
      </c>
      <c r="I22" s="17">
        <f t="shared" si="9"/>
        <v>0.5989122522533186</v>
      </c>
      <c r="J22" s="12">
        <v>1896.25</v>
      </c>
      <c r="K22" s="6">
        <v>2267.62008</v>
      </c>
      <c r="L22" s="6">
        <f t="shared" si="10"/>
        <v>119.58444719841795</v>
      </c>
      <c r="M22" s="7">
        <f t="shared" si="11"/>
        <v>0.62309250932595</v>
      </c>
      <c r="N22" s="78">
        <f t="shared" si="12"/>
        <v>692.6200800000001</v>
      </c>
      <c r="O22" s="78">
        <f t="shared" si="13"/>
        <v>243.62008000000014</v>
      </c>
      <c r="P22" s="45">
        <f t="shared" si="22"/>
        <v>1.439758780952381</v>
      </c>
      <c r="Q22" s="46">
        <f t="shared" si="14"/>
        <v>1.1203656521739132</v>
      </c>
      <c r="R22" s="16">
        <v>1342.37</v>
      </c>
      <c r="S22" s="121">
        <v>417.50709</v>
      </c>
      <c r="T22" s="12">
        <v>858.35534</v>
      </c>
      <c r="U22" s="12">
        <v>1086.25384</v>
      </c>
      <c r="V22" s="6">
        <v>1358.34</v>
      </c>
      <c r="W22" s="6">
        <f t="shared" si="24"/>
        <v>101.18968689705521</v>
      </c>
      <c r="X22" s="194">
        <f t="shared" si="15"/>
        <v>0.44183450158137044</v>
      </c>
      <c r="Y22" s="12">
        <f t="shared" si="0"/>
        <v>-665.6600000000001</v>
      </c>
      <c r="Z22" s="6">
        <f t="shared" si="1"/>
        <v>-909.2800800000002</v>
      </c>
      <c r="AA22" s="45">
        <f t="shared" si="2"/>
        <v>0.6711166007905138</v>
      </c>
      <c r="AB22" s="46">
        <f t="shared" si="3"/>
        <v>0.5990156869663986</v>
      </c>
      <c r="AC22" s="12">
        <v>1190.4</v>
      </c>
      <c r="AD22" s="121">
        <v>341.61732</v>
      </c>
      <c r="AE22" s="96">
        <f t="shared" si="16"/>
        <v>0.28697691532258063</v>
      </c>
      <c r="AF22" s="12"/>
      <c r="AG22" s="96">
        <f t="shared" si="17"/>
        <v>0</v>
      </c>
      <c r="AH22" s="12"/>
      <c r="AI22" s="96">
        <f t="shared" si="18"/>
        <v>0</v>
      </c>
      <c r="AJ22" s="6"/>
      <c r="AK22" s="92">
        <f t="shared" si="4"/>
        <v>0.28697691532258063</v>
      </c>
      <c r="AL22" s="7">
        <f t="shared" si="5"/>
        <v>0.5128500702623994</v>
      </c>
      <c r="AM22" s="133">
        <f t="shared" si="19"/>
        <v>-75.88977</v>
      </c>
      <c r="AN22" s="133">
        <f t="shared" si="20"/>
        <v>-858.35534</v>
      </c>
      <c r="AO22" s="133"/>
      <c r="AP22" s="133"/>
      <c r="AQ22" s="45">
        <f t="shared" si="21"/>
        <v>0.8182311826129707</v>
      </c>
      <c r="AR22" s="110"/>
      <c r="AS22" s="110"/>
      <c r="AT22" s="46">
        <f t="shared" si="6"/>
        <v>0</v>
      </c>
    </row>
    <row r="23" spans="1:46" ht="21.75" customHeight="1" thickBot="1">
      <c r="A23" s="173" t="s">
        <v>10</v>
      </c>
      <c r="B23" s="16">
        <v>1160</v>
      </c>
      <c r="C23" s="6">
        <v>1145</v>
      </c>
      <c r="D23" s="6">
        <f t="shared" si="23"/>
        <v>98.70689655172413</v>
      </c>
      <c r="E23" s="17">
        <f t="shared" si="7"/>
        <v>0.3420606089575068</v>
      </c>
      <c r="F23" s="175">
        <v>1131</v>
      </c>
      <c r="G23" s="177">
        <v>1175</v>
      </c>
      <c r="H23" s="6">
        <f t="shared" si="8"/>
        <v>103.89036251105217</v>
      </c>
      <c r="I23" s="17">
        <f t="shared" si="9"/>
        <v>0.34768868399093344</v>
      </c>
      <c r="J23" s="12">
        <v>803.4</v>
      </c>
      <c r="K23" s="6">
        <v>810.83102</v>
      </c>
      <c r="L23" s="6">
        <f t="shared" si="10"/>
        <v>100.92494647747074</v>
      </c>
      <c r="M23" s="155">
        <f t="shared" si="11"/>
        <v>0.2227986686778322</v>
      </c>
      <c r="N23" s="78">
        <f t="shared" si="12"/>
        <v>-334.16898000000003</v>
      </c>
      <c r="O23" s="78">
        <f t="shared" si="13"/>
        <v>-364.16898000000003</v>
      </c>
      <c r="P23" s="45">
        <f t="shared" si="22"/>
        <v>0.7081493624454148</v>
      </c>
      <c r="Q23" s="46">
        <f t="shared" si="14"/>
        <v>0.6900689531914893</v>
      </c>
      <c r="R23" s="16">
        <v>66.49</v>
      </c>
      <c r="S23" s="121">
        <v>2.75</v>
      </c>
      <c r="T23" s="12">
        <v>11.3936</v>
      </c>
      <c r="U23" s="12">
        <v>67.02864</v>
      </c>
      <c r="V23" s="6">
        <v>62.63</v>
      </c>
      <c r="W23" s="6">
        <f t="shared" si="24"/>
        <v>94.194615731689</v>
      </c>
      <c r="X23" s="196">
        <f t="shared" si="15"/>
        <v>0.020371994371100925</v>
      </c>
      <c r="Y23" s="12">
        <f t="shared" si="0"/>
        <v>-1112.37</v>
      </c>
      <c r="Z23" s="6">
        <f t="shared" si="1"/>
        <v>-748.20102</v>
      </c>
      <c r="AA23" s="45">
        <f t="shared" si="2"/>
        <v>0.05330212765957447</v>
      </c>
      <c r="AB23" s="46">
        <f t="shared" si="3"/>
        <v>0.07724174144200847</v>
      </c>
      <c r="AC23" s="12">
        <v>10</v>
      </c>
      <c r="AD23" s="121">
        <v>3.726</v>
      </c>
      <c r="AE23" s="96">
        <f t="shared" si="16"/>
        <v>0.3726</v>
      </c>
      <c r="AF23" s="12"/>
      <c r="AG23" s="96">
        <f t="shared" si="17"/>
        <v>0</v>
      </c>
      <c r="AH23" s="12"/>
      <c r="AI23" s="96">
        <f t="shared" si="18"/>
        <v>0</v>
      </c>
      <c r="AJ23" s="6"/>
      <c r="AK23" s="92">
        <f t="shared" si="4"/>
        <v>0.3726</v>
      </c>
      <c r="AL23" s="155">
        <f t="shared" si="5"/>
        <v>0.005593625527527996</v>
      </c>
      <c r="AM23" s="133">
        <f t="shared" si="19"/>
        <v>0.976</v>
      </c>
      <c r="AN23" s="133">
        <f t="shared" si="20"/>
        <v>-11.3936</v>
      </c>
      <c r="AO23" s="133"/>
      <c r="AP23" s="133"/>
      <c r="AQ23" s="45">
        <f t="shared" si="21"/>
        <v>1.3549090909090908</v>
      </c>
      <c r="AR23" s="110"/>
      <c r="AS23" s="110"/>
      <c r="AT23" s="46">
        <f t="shared" si="6"/>
        <v>0</v>
      </c>
    </row>
    <row r="24" spans="1:46" ht="13.5" customHeight="1" hidden="1" thickBot="1">
      <c r="A24" s="174"/>
      <c r="B24" s="23"/>
      <c r="C24" s="24"/>
      <c r="D24" s="24" t="e">
        <f t="shared" si="23"/>
        <v>#DIV/0!</v>
      </c>
      <c r="E24" s="25">
        <f t="shared" si="7"/>
        <v>0</v>
      </c>
      <c r="F24" s="176"/>
      <c r="G24" s="178"/>
      <c r="H24" s="24" t="e">
        <f t="shared" si="8"/>
        <v>#DIV/0!</v>
      </c>
      <c r="I24" s="25">
        <f t="shared" si="9"/>
        <v>0</v>
      </c>
      <c r="J24" s="26"/>
      <c r="K24" s="24"/>
      <c r="L24" s="24" t="e">
        <f t="shared" si="10"/>
        <v>#DIV/0!</v>
      </c>
      <c r="M24" s="156">
        <f t="shared" si="11"/>
        <v>0</v>
      </c>
      <c r="N24" s="80">
        <f t="shared" si="12"/>
        <v>0</v>
      </c>
      <c r="O24" s="80">
        <f t="shared" si="13"/>
        <v>0</v>
      </c>
      <c r="P24" s="47" t="e">
        <f t="shared" si="22"/>
        <v>#DIV/0!</v>
      </c>
      <c r="Q24" s="48" t="e">
        <f t="shared" si="14"/>
        <v>#DIV/0!</v>
      </c>
      <c r="R24" s="23"/>
      <c r="S24" s="123"/>
      <c r="T24" s="26"/>
      <c r="U24" s="26"/>
      <c r="V24" s="24"/>
      <c r="W24" s="24" t="e">
        <f t="shared" si="24"/>
        <v>#DIV/0!</v>
      </c>
      <c r="X24" s="197">
        <f t="shared" si="15"/>
        <v>0</v>
      </c>
      <c r="Y24" s="26">
        <f t="shared" si="0"/>
        <v>0</v>
      </c>
      <c r="Z24" s="24">
        <f t="shared" si="1"/>
        <v>0</v>
      </c>
      <c r="AA24" s="47" t="e">
        <f t="shared" si="2"/>
        <v>#DIV/0!</v>
      </c>
      <c r="AB24" s="48" t="e">
        <f t="shared" si="3"/>
        <v>#DIV/0!</v>
      </c>
      <c r="AC24" s="26"/>
      <c r="AD24" s="123"/>
      <c r="AE24" s="98" t="e">
        <f t="shared" si="16"/>
        <v>#DIV/0!</v>
      </c>
      <c r="AF24" s="26"/>
      <c r="AG24" s="98" t="e">
        <f t="shared" si="17"/>
        <v>#DIV/0!</v>
      </c>
      <c r="AH24" s="26"/>
      <c r="AI24" s="98" t="e">
        <f t="shared" si="18"/>
        <v>#DIV/0!</v>
      </c>
      <c r="AJ24" s="24"/>
      <c r="AK24" s="95" t="e">
        <f t="shared" si="4"/>
        <v>#DIV/0!</v>
      </c>
      <c r="AL24" s="156">
        <f t="shared" si="5"/>
        <v>0</v>
      </c>
      <c r="AM24" s="135">
        <f t="shared" si="19"/>
        <v>0</v>
      </c>
      <c r="AN24" s="135">
        <f t="shared" si="20"/>
        <v>0</v>
      </c>
      <c r="AO24" s="135"/>
      <c r="AP24" s="135"/>
      <c r="AQ24" s="47" t="e">
        <f t="shared" si="21"/>
        <v>#DIV/0!</v>
      </c>
      <c r="AR24" s="112"/>
      <c r="AS24" s="112"/>
      <c r="AT24" s="48" t="e">
        <f t="shared" si="6"/>
        <v>#DIV/0!</v>
      </c>
    </row>
    <row r="25" spans="1:46" ht="26.25" customHeight="1" thickBot="1">
      <c r="A25" s="33" t="s">
        <v>17</v>
      </c>
      <c r="B25" s="27">
        <f>B12+B17</f>
        <v>108738</v>
      </c>
      <c r="C25" s="28">
        <f>C12+C17</f>
        <v>110205</v>
      </c>
      <c r="D25" s="28">
        <f t="shared" si="23"/>
        <v>101.3491143850356</v>
      </c>
      <c r="E25" s="29">
        <f t="shared" si="7"/>
        <v>32.92296018354763</v>
      </c>
      <c r="F25" s="27">
        <f>F12+F17</f>
        <v>118076</v>
      </c>
      <c r="G25" s="28">
        <f>G12+G17</f>
        <v>118264</v>
      </c>
      <c r="H25" s="28">
        <f t="shared" si="8"/>
        <v>100.15921948575495</v>
      </c>
      <c r="I25" s="29">
        <f t="shared" si="9"/>
        <v>34.9949400200032</v>
      </c>
      <c r="J25" s="30">
        <f>J12+J17</f>
        <v>140128.8616</v>
      </c>
      <c r="K25" s="28">
        <f>K12+K17</f>
        <v>133676.73889</v>
      </c>
      <c r="L25" s="28">
        <f t="shared" si="10"/>
        <v>95.3955790146803</v>
      </c>
      <c r="M25" s="40">
        <f t="shared" si="11"/>
        <v>36.73145047890028</v>
      </c>
      <c r="N25" s="81">
        <f t="shared" si="12"/>
        <v>23471.738890000008</v>
      </c>
      <c r="O25" s="81">
        <f t="shared" si="13"/>
        <v>15412.738890000008</v>
      </c>
      <c r="P25" s="41">
        <f t="shared" si="22"/>
        <v>1.2129825224808313</v>
      </c>
      <c r="Q25" s="42">
        <f t="shared" si="14"/>
        <v>1.1303248570148143</v>
      </c>
      <c r="R25" s="27">
        <f>R12+R17</f>
        <v>127192.4</v>
      </c>
      <c r="S25" s="124">
        <f>S12+S17</f>
        <v>25768.39723</v>
      </c>
      <c r="T25" s="30">
        <f>T12+T17</f>
        <v>56910.91159</v>
      </c>
      <c r="U25" s="30">
        <f>U12+U17</f>
        <v>83531.60488</v>
      </c>
      <c r="V25" s="28">
        <f>V12+V17</f>
        <v>114967.91999999998</v>
      </c>
      <c r="W25" s="28">
        <f t="shared" si="24"/>
        <v>90.38898550542326</v>
      </c>
      <c r="X25" s="198">
        <f t="shared" si="15"/>
        <v>37.39622894934027</v>
      </c>
      <c r="Y25" s="30">
        <f t="shared" si="0"/>
        <v>-3296.0800000000163</v>
      </c>
      <c r="Z25" s="28">
        <f t="shared" si="1"/>
        <v>-18708.818890000024</v>
      </c>
      <c r="AA25" s="41">
        <f t="shared" si="2"/>
        <v>0.9721294730433605</v>
      </c>
      <c r="AB25" s="42">
        <f t="shared" si="3"/>
        <v>0.8600443200114632</v>
      </c>
      <c r="AC25" s="30">
        <f>AC12+AC17</f>
        <v>111077.3</v>
      </c>
      <c r="AD25" s="124">
        <f>AD12+AD17</f>
        <v>23791.79328</v>
      </c>
      <c r="AE25" s="99">
        <f t="shared" si="16"/>
        <v>0.21419131793804855</v>
      </c>
      <c r="AF25" s="30">
        <f>AF12+AF17</f>
        <v>0</v>
      </c>
      <c r="AG25" s="99">
        <f t="shared" si="17"/>
        <v>0</v>
      </c>
      <c r="AH25" s="30">
        <f>AH12+AH17</f>
        <v>0</v>
      </c>
      <c r="AI25" s="99">
        <f t="shared" si="18"/>
        <v>0</v>
      </c>
      <c r="AJ25" s="28">
        <f>AJ12+AJ17</f>
        <v>0</v>
      </c>
      <c r="AK25" s="90">
        <f t="shared" si="4"/>
        <v>0.21419131793804855</v>
      </c>
      <c r="AL25" s="40">
        <f t="shared" si="5"/>
        <v>35.717225506354545</v>
      </c>
      <c r="AM25" s="136">
        <f t="shared" si="19"/>
        <v>-1976.603949999997</v>
      </c>
      <c r="AN25" s="136">
        <f t="shared" si="20"/>
        <v>-56910.91159</v>
      </c>
      <c r="AO25" s="136"/>
      <c r="AP25" s="136"/>
      <c r="AQ25" s="41">
        <f t="shared" si="21"/>
        <v>0.9232934849475698</v>
      </c>
      <c r="AR25" s="113"/>
      <c r="AS25" s="113"/>
      <c r="AT25" s="42">
        <f t="shared" si="6"/>
        <v>0</v>
      </c>
    </row>
    <row r="26" spans="1:46" ht="20.25" customHeight="1">
      <c r="A26" s="61" t="s">
        <v>24</v>
      </c>
      <c r="B26" s="63">
        <v>11588</v>
      </c>
      <c r="C26" s="64">
        <v>11588</v>
      </c>
      <c r="D26" s="64">
        <f t="shared" si="23"/>
        <v>100</v>
      </c>
      <c r="E26" s="65">
        <f t="shared" si="7"/>
        <v>3.4618326083839204</v>
      </c>
      <c r="F26" s="63">
        <v>12784</v>
      </c>
      <c r="G26" s="64">
        <v>12784</v>
      </c>
      <c r="H26" s="64">
        <f t="shared" si="8"/>
        <v>100</v>
      </c>
      <c r="I26" s="65">
        <f t="shared" si="9"/>
        <v>3.782852881821356</v>
      </c>
      <c r="J26" s="66">
        <v>14739</v>
      </c>
      <c r="K26" s="64">
        <v>14739</v>
      </c>
      <c r="L26" s="64">
        <f t="shared" si="10"/>
        <v>100</v>
      </c>
      <c r="M26" s="67">
        <f t="shared" si="11"/>
        <v>4.04995553530077</v>
      </c>
      <c r="N26" s="82">
        <f t="shared" si="12"/>
        <v>3151</v>
      </c>
      <c r="O26" s="82">
        <f t="shared" si="13"/>
        <v>1955</v>
      </c>
      <c r="P26" s="68">
        <f t="shared" si="22"/>
        <v>1.2719192267863306</v>
      </c>
      <c r="Q26" s="69">
        <f t="shared" si="14"/>
        <v>1.1529255319148937</v>
      </c>
      <c r="R26" s="63">
        <v>16095</v>
      </c>
      <c r="S26" s="125">
        <v>4026</v>
      </c>
      <c r="T26" s="66">
        <v>10949</v>
      </c>
      <c r="U26" s="66">
        <v>14646</v>
      </c>
      <c r="V26" s="64">
        <v>16095</v>
      </c>
      <c r="W26" s="64">
        <f t="shared" si="24"/>
        <v>100</v>
      </c>
      <c r="X26" s="199">
        <f t="shared" si="15"/>
        <v>5.235306552816053</v>
      </c>
      <c r="Y26" s="66">
        <f t="shared" si="0"/>
        <v>3311</v>
      </c>
      <c r="Z26" s="64">
        <f t="shared" si="1"/>
        <v>1356</v>
      </c>
      <c r="AA26" s="68">
        <f t="shared" si="2"/>
        <v>1.2589956195244054</v>
      </c>
      <c r="AB26" s="69">
        <f t="shared" si="3"/>
        <v>1.092000814166497</v>
      </c>
      <c r="AC26" s="66">
        <v>37656</v>
      </c>
      <c r="AD26" s="125">
        <v>9168</v>
      </c>
      <c r="AE26" s="100">
        <f t="shared" si="16"/>
        <v>0.24346717654557043</v>
      </c>
      <c r="AF26" s="66"/>
      <c r="AG26" s="100">
        <f t="shared" si="17"/>
        <v>0</v>
      </c>
      <c r="AH26" s="66"/>
      <c r="AI26" s="100">
        <f t="shared" si="18"/>
        <v>0</v>
      </c>
      <c r="AJ26" s="64"/>
      <c r="AK26" s="91">
        <f t="shared" si="4"/>
        <v>0.24346717654557043</v>
      </c>
      <c r="AL26" s="67">
        <f t="shared" si="5"/>
        <v>13.76338133021381</v>
      </c>
      <c r="AM26" s="137">
        <f t="shared" si="19"/>
        <v>5142</v>
      </c>
      <c r="AN26" s="137">
        <f t="shared" si="20"/>
        <v>-10949</v>
      </c>
      <c r="AO26" s="137"/>
      <c r="AP26" s="137"/>
      <c r="AQ26" s="68">
        <f t="shared" si="21"/>
        <v>2.277198211624441</v>
      </c>
      <c r="AR26" s="114"/>
      <c r="AS26" s="114"/>
      <c r="AT26" s="69">
        <f t="shared" si="6"/>
        <v>0</v>
      </c>
    </row>
    <row r="27" spans="1:46" ht="22.5" customHeight="1">
      <c r="A27" s="32" t="s">
        <v>25</v>
      </c>
      <c r="B27" s="16">
        <v>67560.67732</v>
      </c>
      <c r="C27" s="6">
        <v>63314.36077</v>
      </c>
      <c r="D27" s="6">
        <f t="shared" si="23"/>
        <v>93.71481056963447</v>
      </c>
      <c r="E27" s="17">
        <f t="shared" si="7"/>
        <v>18.914715109817887</v>
      </c>
      <c r="F27" s="16">
        <v>41067.01952</v>
      </c>
      <c r="G27" s="6">
        <v>33721.20332</v>
      </c>
      <c r="H27" s="6">
        <f t="shared" si="8"/>
        <v>82.11261424408333</v>
      </c>
      <c r="I27" s="17">
        <f t="shared" si="9"/>
        <v>9.978281536103403</v>
      </c>
      <c r="J27" s="12">
        <v>45622.08209</v>
      </c>
      <c r="K27" s="6">
        <v>44589.3791</v>
      </c>
      <c r="L27" s="6">
        <f t="shared" si="10"/>
        <v>97.73639662485644</v>
      </c>
      <c r="M27" s="7">
        <f t="shared" si="11"/>
        <v>12.252188255761547</v>
      </c>
      <c r="N27" s="78">
        <f t="shared" si="12"/>
        <v>-18724.98167</v>
      </c>
      <c r="O27" s="78">
        <f t="shared" si="13"/>
        <v>10868.175779999998</v>
      </c>
      <c r="P27" s="45">
        <f t="shared" si="22"/>
        <v>0.7042537989442612</v>
      </c>
      <c r="Q27" s="46">
        <f t="shared" si="14"/>
        <v>1.3222950164875669</v>
      </c>
      <c r="R27" s="16">
        <v>21330.1</v>
      </c>
      <c r="S27" s="121">
        <v>2232.22152</v>
      </c>
      <c r="T27" s="12">
        <v>5917.714</v>
      </c>
      <c r="U27" s="12">
        <v>10846.68271</v>
      </c>
      <c r="V27" s="6">
        <v>20301.34</v>
      </c>
      <c r="W27" s="6">
        <f t="shared" si="24"/>
        <v>95.17695650747066</v>
      </c>
      <c r="X27" s="194">
        <f t="shared" si="15"/>
        <v>6.603525214846018</v>
      </c>
      <c r="Y27" s="12">
        <f t="shared" si="0"/>
        <v>-13419.86332</v>
      </c>
      <c r="Z27" s="6">
        <f t="shared" si="1"/>
        <v>-24288.039099999998</v>
      </c>
      <c r="AA27" s="45">
        <f t="shared" si="2"/>
        <v>0.6020348623786893</v>
      </c>
      <c r="AB27" s="46">
        <f t="shared" si="3"/>
        <v>0.4552954180965485</v>
      </c>
      <c r="AC27" s="12">
        <v>21873.913</v>
      </c>
      <c r="AD27" s="121">
        <v>1312.51417</v>
      </c>
      <c r="AE27" s="96">
        <f t="shared" si="16"/>
        <v>0.060003629437494786</v>
      </c>
      <c r="AF27" s="12"/>
      <c r="AG27" s="96">
        <f t="shared" si="17"/>
        <v>0</v>
      </c>
      <c r="AH27" s="12"/>
      <c r="AI27" s="96">
        <f t="shared" si="18"/>
        <v>0</v>
      </c>
      <c r="AJ27" s="6"/>
      <c r="AK27" s="92">
        <f t="shared" si="4"/>
        <v>0.060003629437494786</v>
      </c>
      <c r="AL27" s="7">
        <f t="shared" si="5"/>
        <v>1.97040063514606</v>
      </c>
      <c r="AM27" s="133">
        <f t="shared" si="19"/>
        <v>-919.7073500000001</v>
      </c>
      <c r="AN27" s="133">
        <f t="shared" si="20"/>
        <v>-5917.714</v>
      </c>
      <c r="AO27" s="133"/>
      <c r="AP27" s="133"/>
      <c r="AQ27" s="45">
        <f t="shared" si="21"/>
        <v>0.5879856269820389</v>
      </c>
      <c r="AR27" s="110"/>
      <c r="AS27" s="110"/>
      <c r="AT27" s="46">
        <f t="shared" si="6"/>
        <v>0</v>
      </c>
    </row>
    <row r="28" spans="1:46" ht="20.25" customHeight="1">
      <c r="A28" s="32" t="s">
        <v>26</v>
      </c>
      <c r="B28" s="16">
        <v>153127.4</v>
      </c>
      <c r="C28" s="6">
        <v>152009.6</v>
      </c>
      <c r="D28" s="6">
        <f t="shared" si="23"/>
        <v>99.2700196045907</v>
      </c>
      <c r="E28" s="17">
        <f t="shared" si="7"/>
        <v>45.411787199464655</v>
      </c>
      <c r="F28" s="16">
        <v>175797.3</v>
      </c>
      <c r="G28" s="6">
        <v>174175.01592</v>
      </c>
      <c r="H28" s="6">
        <f t="shared" si="8"/>
        <v>99.07718487144001</v>
      </c>
      <c r="I28" s="17">
        <f t="shared" si="9"/>
        <v>51.53930388878697</v>
      </c>
      <c r="J28" s="12">
        <v>173163.4</v>
      </c>
      <c r="K28" s="6">
        <v>170029.42003</v>
      </c>
      <c r="L28" s="6">
        <f t="shared" si="10"/>
        <v>98.19016029368794</v>
      </c>
      <c r="M28" s="7">
        <f t="shared" si="11"/>
        <v>46.720373893376625</v>
      </c>
      <c r="N28" s="78">
        <f t="shared" si="12"/>
        <v>18019.820030000003</v>
      </c>
      <c r="O28" s="78">
        <f t="shared" si="13"/>
        <v>-4145.595889999997</v>
      </c>
      <c r="P28" s="45">
        <f t="shared" si="22"/>
        <v>1.1185439605788055</v>
      </c>
      <c r="Q28" s="46">
        <f t="shared" si="14"/>
        <v>0.9761986765547126</v>
      </c>
      <c r="R28" s="16">
        <v>156682.5</v>
      </c>
      <c r="S28" s="121">
        <v>32813.65226</v>
      </c>
      <c r="T28" s="12">
        <v>84283.81546</v>
      </c>
      <c r="U28" s="12">
        <v>111336.16189</v>
      </c>
      <c r="V28" s="6">
        <v>155568.8</v>
      </c>
      <c r="W28" s="6">
        <f t="shared" si="24"/>
        <v>99.28919949579563</v>
      </c>
      <c r="X28" s="194">
        <f t="shared" si="15"/>
        <v>50.602693883425275</v>
      </c>
      <c r="Y28" s="12">
        <f t="shared" si="0"/>
        <v>-18606.215920000017</v>
      </c>
      <c r="Z28" s="6">
        <f t="shared" si="1"/>
        <v>-14460.62003000002</v>
      </c>
      <c r="AA28" s="45">
        <f t="shared" si="2"/>
        <v>0.8931751731342111</v>
      </c>
      <c r="AB28" s="46">
        <f t="shared" si="3"/>
        <v>0.9149522475142914</v>
      </c>
      <c r="AC28" s="12">
        <v>138096</v>
      </c>
      <c r="AD28" s="121">
        <v>31706.56039</v>
      </c>
      <c r="AE28" s="96">
        <f t="shared" si="16"/>
        <v>0.2295979636629591</v>
      </c>
      <c r="AF28" s="12"/>
      <c r="AG28" s="96">
        <f t="shared" si="17"/>
        <v>0</v>
      </c>
      <c r="AH28" s="12"/>
      <c r="AI28" s="96">
        <f t="shared" si="18"/>
        <v>0</v>
      </c>
      <c r="AJ28" s="6"/>
      <c r="AK28" s="92">
        <f t="shared" si="4"/>
        <v>0.2295979636629591</v>
      </c>
      <c r="AL28" s="7">
        <f t="shared" si="5"/>
        <v>47.599201714334946</v>
      </c>
      <c r="AM28" s="133">
        <f t="shared" si="19"/>
        <v>-1107.0918700000038</v>
      </c>
      <c r="AN28" s="133">
        <f t="shared" si="20"/>
        <v>-84283.81546</v>
      </c>
      <c r="AO28" s="133"/>
      <c r="AP28" s="133"/>
      <c r="AQ28" s="45">
        <f t="shared" si="21"/>
        <v>0.9662612420821698</v>
      </c>
      <c r="AR28" s="110"/>
      <c r="AS28" s="110"/>
      <c r="AT28" s="46">
        <f t="shared" si="6"/>
        <v>0</v>
      </c>
    </row>
    <row r="29" spans="1:46" ht="20.25" customHeight="1">
      <c r="A29" s="32" t="s">
        <v>27</v>
      </c>
      <c r="B29" s="16">
        <v>1118.3</v>
      </c>
      <c r="C29" s="6">
        <v>874.467</v>
      </c>
      <c r="D29" s="6">
        <f t="shared" si="23"/>
        <v>78.19610122507378</v>
      </c>
      <c r="E29" s="17">
        <f t="shared" si="7"/>
        <v>0.2612407987189905</v>
      </c>
      <c r="F29" s="16">
        <v>1137.343</v>
      </c>
      <c r="G29" s="6">
        <v>1136.33957</v>
      </c>
      <c r="H29" s="6">
        <f t="shared" si="8"/>
        <v>99.91177419652647</v>
      </c>
      <c r="I29" s="17">
        <f t="shared" si="9"/>
        <v>0.33624885928521125</v>
      </c>
      <c r="J29" s="12">
        <v>1185.18</v>
      </c>
      <c r="K29" s="6">
        <v>1176.82142</v>
      </c>
      <c r="L29" s="6">
        <f t="shared" si="10"/>
        <v>99.29474172699506</v>
      </c>
      <c r="M29" s="7">
        <f t="shared" si="11"/>
        <v>0.3233648432043905</v>
      </c>
      <c r="N29" s="78">
        <f t="shared" si="12"/>
        <v>302.35442</v>
      </c>
      <c r="O29" s="78">
        <f t="shared" si="13"/>
        <v>40.481849999999895</v>
      </c>
      <c r="P29" s="45">
        <f t="shared" si="22"/>
        <v>1.345758524907172</v>
      </c>
      <c r="Q29" s="46">
        <f t="shared" si="14"/>
        <v>1.035624782475893</v>
      </c>
      <c r="R29" s="16">
        <v>1101.25</v>
      </c>
      <c r="S29" s="121">
        <v>150.2</v>
      </c>
      <c r="T29" s="12">
        <v>421.54599</v>
      </c>
      <c r="U29" s="12">
        <v>622.50066</v>
      </c>
      <c r="V29" s="6">
        <v>1096.24</v>
      </c>
      <c r="W29" s="6">
        <f t="shared" si="24"/>
        <v>99.54506242905788</v>
      </c>
      <c r="X29" s="194">
        <f t="shared" si="15"/>
        <v>0.356579835691772</v>
      </c>
      <c r="Y29" s="12">
        <f t="shared" si="0"/>
        <v>-40.099570000000085</v>
      </c>
      <c r="Z29" s="6">
        <f t="shared" si="1"/>
        <v>-80.58141999999998</v>
      </c>
      <c r="AA29" s="45">
        <f t="shared" si="2"/>
        <v>0.964711631048807</v>
      </c>
      <c r="AB29" s="46">
        <f t="shared" si="3"/>
        <v>0.93152621236279</v>
      </c>
      <c r="AC29" s="12">
        <v>1180.8</v>
      </c>
      <c r="AD29" s="121">
        <v>220.102</v>
      </c>
      <c r="AE29" s="96">
        <f t="shared" si="16"/>
        <v>0.1864007452574526</v>
      </c>
      <c r="AF29" s="12"/>
      <c r="AG29" s="96">
        <f t="shared" si="17"/>
        <v>0</v>
      </c>
      <c r="AH29" s="12"/>
      <c r="AI29" s="96">
        <f t="shared" si="18"/>
        <v>0</v>
      </c>
      <c r="AJ29" s="6"/>
      <c r="AK29" s="92">
        <f t="shared" si="4"/>
        <v>0.1864007452574526</v>
      </c>
      <c r="AL29" s="7">
        <f t="shared" si="5"/>
        <v>0.33042623882446776</v>
      </c>
      <c r="AM29" s="133">
        <f t="shared" si="19"/>
        <v>69.90200000000002</v>
      </c>
      <c r="AN29" s="133">
        <f t="shared" si="20"/>
        <v>-421.54599</v>
      </c>
      <c r="AO29" s="133"/>
      <c r="AP29" s="133"/>
      <c r="AQ29" s="45">
        <f t="shared" si="21"/>
        <v>1.465392809587217</v>
      </c>
      <c r="AR29" s="110"/>
      <c r="AS29" s="110"/>
      <c r="AT29" s="46">
        <f t="shared" si="6"/>
        <v>0</v>
      </c>
    </row>
    <row r="30" spans="1:46" ht="30.75" customHeight="1">
      <c r="A30" s="32" t="s">
        <v>30</v>
      </c>
      <c r="B30" s="16">
        <v>0</v>
      </c>
      <c r="C30" s="6">
        <v>0</v>
      </c>
      <c r="D30" s="6" t="s">
        <v>34</v>
      </c>
      <c r="E30" s="17">
        <f t="shared" si="7"/>
        <v>0</v>
      </c>
      <c r="F30" s="16">
        <v>0</v>
      </c>
      <c r="G30" s="6">
        <v>0</v>
      </c>
      <c r="H30" s="6" t="s">
        <v>34</v>
      </c>
      <c r="I30" s="17" t="s">
        <v>34</v>
      </c>
      <c r="J30" s="12">
        <v>102.65125</v>
      </c>
      <c r="K30" s="6">
        <v>102.65125</v>
      </c>
      <c r="L30" s="6">
        <f t="shared" si="10"/>
        <v>100</v>
      </c>
      <c r="M30" s="7">
        <f t="shared" si="11"/>
        <v>0.02820632323380441</v>
      </c>
      <c r="N30" s="78">
        <f t="shared" si="12"/>
        <v>102.65125</v>
      </c>
      <c r="O30" s="78">
        <f t="shared" si="13"/>
        <v>102.65125</v>
      </c>
      <c r="P30" s="45" t="s">
        <v>34</v>
      </c>
      <c r="Q30" s="46" t="s">
        <v>34</v>
      </c>
      <c r="R30" s="16">
        <v>0</v>
      </c>
      <c r="S30" s="121">
        <v>0</v>
      </c>
      <c r="T30" s="12">
        <v>0</v>
      </c>
      <c r="U30" s="12">
        <v>0</v>
      </c>
      <c r="V30" s="6">
        <v>0</v>
      </c>
      <c r="W30" s="6"/>
      <c r="X30" s="194">
        <f t="shared" si="15"/>
        <v>0</v>
      </c>
      <c r="Y30" s="12">
        <f t="shared" si="0"/>
        <v>0</v>
      </c>
      <c r="Z30" s="6">
        <f t="shared" si="1"/>
        <v>-102.65125</v>
      </c>
      <c r="AA30" s="45"/>
      <c r="AB30" s="46">
        <f t="shared" si="3"/>
        <v>0</v>
      </c>
      <c r="AC30" s="12">
        <v>0</v>
      </c>
      <c r="AD30" s="121">
        <v>0</v>
      </c>
      <c r="AE30" s="96" t="e">
        <f t="shared" si="16"/>
        <v>#DIV/0!</v>
      </c>
      <c r="AF30" s="12"/>
      <c r="AG30" s="96" t="e">
        <f t="shared" si="17"/>
        <v>#DIV/0!</v>
      </c>
      <c r="AH30" s="12"/>
      <c r="AI30" s="96" t="e">
        <f t="shared" si="18"/>
        <v>#DIV/0!</v>
      </c>
      <c r="AJ30" s="6"/>
      <c r="AK30" s="92" t="e">
        <f t="shared" si="4"/>
        <v>#DIV/0!</v>
      </c>
      <c r="AL30" s="7">
        <f t="shared" si="5"/>
        <v>0</v>
      </c>
      <c r="AM30" s="133">
        <f t="shared" si="19"/>
        <v>0</v>
      </c>
      <c r="AN30" s="133">
        <f t="shared" si="20"/>
        <v>0</v>
      </c>
      <c r="AO30" s="133"/>
      <c r="AP30" s="133"/>
      <c r="AQ30" s="45" t="e">
        <f t="shared" si="21"/>
        <v>#DIV/0!</v>
      </c>
      <c r="AR30" s="110"/>
      <c r="AS30" s="110"/>
      <c r="AT30" s="46" t="e">
        <f t="shared" si="6"/>
        <v>#DIV/0!</v>
      </c>
    </row>
    <row r="31" spans="1:46" ht="20.25" customHeight="1">
      <c r="A31" s="32" t="s">
        <v>28</v>
      </c>
      <c r="B31" s="16">
        <v>0</v>
      </c>
      <c r="C31" s="6">
        <v>0</v>
      </c>
      <c r="D31" s="6" t="s">
        <v>34</v>
      </c>
      <c r="E31" s="17">
        <f t="shared" si="7"/>
        <v>0</v>
      </c>
      <c r="F31" s="16">
        <v>500</v>
      </c>
      <c r="G31" s="6">
        <v>500</v>
      </c>
      <c r="H31" s="6">
        <f t="shared" si="8"/>
        <v>100</v>
      </c>
      <c r="I31" s="17">
        <f t="shared" si="9"/>
        <v>0.1479526314855036</v>
      </c>
      <c r="J31" s="12">
        <v>500</v>
      </c>
      <c r="K31" s="6">
        <v>500</v>
      </c>
      <c r="L31" s="6">
        <f t="shared" si="10"/>
        <v>100</v>
      </c>
      <c r="M31" s="7">
        <f t="shared" si="11"/>
        <v>0.13738908797410848</v>
      </c>
      <c r="N31" s="78">
        <f t="shared" si="12"/>
        <v>500</v>
      </c>
      <c r="O31" s="78">
        <f t="shared" si="13"/>
        <v>0</v>
      </c>
      <c r="P31" s="45" t="s">
        <v>34</v>
      </c>
      <c r="Q31" s="46">
        <f t="shared" si="14"/>
        <v>1</v>
      </c>
      <c r="R31" s="16">
        <v>15</v>
      </c>
      <c r="S31" s="121">
        <v>0</v>
      </c>
      <c r="T31" s="12">
        <v>15</v>
      </c>
      <c r="U31" s="12">
        <v>15</v>
      </c>
      <c r="V31" s="6">
        <v>15</v>
      </c>
      <c r="W31" s="6">
        <f>V31/R31*100</f>
        <v>100</v>
      </c>
      <c r="X31" s="194">
        <f t="shared" si="15"/>
        <v>0.004879130058542454</v>
      </c>
      <c r="Y31" s="12">
        <f t="shared" si="0"/>
        <v>-485</v>
      </c>
      <c r="Z31" s="6">
        <f t="shared" si="1"/>
        <v>-485</v>
      </c>
      <c r="AA31" s="45">
        <f>V31/G31</f>
        <v>0.03</v>
      </c>
      <c r="AB31" s="46">
        <f t="shared" si="3"/>
        <v>0.03</v>
      </c>
      <c r="AC31" s="12">
        <v>500</v>
      </c>
      <c r="AD31" s="121">
        <v>500</v>
      </c>
      <c r="AE31" s="96">
        <f t="shared" si="16"/>
        <v>1</v>
      </c>
      <c r="AF31" s="12"/>
      <c r="AG31" s="96">
        <f t="shared" si="17"/>
        <v>0</v>
      </c>
      <c r="AH31" s="12"/>
      <c r="AI31" s="96">
        <f t="shared" si="18"/>
        <v>0</v>
      </c>
      <c r="AJ31" s="6"/>
      <c r="AK31" s="92">
        <f t="shared" si="4"/>
        <v>1</v>
      </c>
      <c r="AL31" s="7">
        <f t="shared" si="5"/>
        <v>0.7506207095448196</v>
      </c>
      <c r="AM31" s="133">
        <f t="shared" si="19"/>
        <v>500</v>
      </c>
      <c r="AN31" s="133">
        <f t="shared" si="20"/>
        <v>-15</v>
      </c>
      <c r="AO31" s="133"/>
      <c r="AP31" s="133"/>
      <c r="AQ31" s="45" t="e">
        <f t="shared" si="21"/>
        <v>#DIV/0!</v>
      </c>
      <c r="AR31" s="110"/>
      <c r="AS31" s="110"/>
      <c r="AT31" s="46">
        <f t="shared" si="6"/>
        <v>0</v>
      </c>
    </row>
    <row r="32" spans="1:46" ht="27.75" customHeight="1" thickBot="1">
      <c r="A32" s="62" t="s">
        <v>33</v>
      </c>
      <c r="B32" s="70">
        <v>-3256.22251</v>
      </c>
      <c r="C32" s="71">
        <v>-3256.22251</v>
      </c>
      <c r="D32" s="71">
        <f t="shared" si="23"/>
        <v>100</v>
      </c>
      <c r="E32" s="72">
        <f t="shared" si="7"/>
        <v>-0.972773322857416</v>
      </c>
      <c r="F32" s="70">
        <v>-2633.60188</v>
      </c>
      <c r="G32" s="71">
        <v>-2633.60188</v>
      </c>
      <c r="H32" s="71">
        <f t="shared" si="8"/>
        <v>100</v>
      </c>
      <c r="I32" s="72">
        <f t="shared" si="9"/>
        <v>-0.779296656862339</v>
      </c>
      <c r="J32" s="73">
        <v>-884.0892</v>
      </c>
      <c r="K32" s="71">
        <v>-884.0892</v>
      </c>
      <c r="L32" s="71">
        <f t="shared" si="10"/>
        <v>100</v>
      </c>
      <c r="M32" s="74">
        <f t="shared" si="11"/>
        <v>-0.24292841775151838</v>
      </c>
      <c r="N32" s="83">
        <f t="shared" si="12"/>
        <v>2372.13331</v>
      </c>
      <c r="O32" s="83">
        <f t="shared" si="13"/>
        <v>1749.5126800000003</v>
      </c>
      <c r="P32" s="75">
        <f t="shared" si="22"/>
        <v>0.2715076126661872</v>
      </c>
      <c r="Q32" s="76">
        <f t="shared" si="14"/>
        <v>0.3356958417724094</v>
      </c>
      <c r="R32" s="70">
        <v>-582.88596</v>
      </c>
      <c r="S32" s="126">
        <v>-582.88596</v>
      </c>
      <c r="T32" s="73">
        <v>-582.88596</v>
      </c>
      <c r="U32" s="73">
        <v>-582.88596</v>
      </c>
      <c r="V32" s="71">
        <v>-612.44596</v>
      </c>
      <c r="W32" s="71">
        <f>V32/R32*100</f>
        <v>105.07131789552797</v>
      </c>
      <c r="X32" s="200">
        <f t="shared" si="15"/>
        <v>-0.19921356617792593</v>
      </c>
      <c r="Y32" s="73">
        <f t="shared" si="0"/>
        <v>2021.1559200000002</v>
      </c>
      <c r="Z32" s="71">
        <f t="shared" si="1"/>
        <v>271.64324</v>
      </c>
      <c r="AA32" s="75">
        <f>V32/G32</f>
        <v>0.2325506997283887</v>
      </c>
      <c r="AB32" s="76">
        <f t="shared" si="3"/>
        <v>0.6927422708025389</v>
      </c>
      <c r="AC32" s="73">
        <v>-87.43173</v>
      </c>
      <c r="AD32" s="126">
        <v>-87.43173</v>
      </c>
      <c r="AE32" s="101">
        <f t="shared" si="16"/>
        <v>1</v>
      </c>
      <c r="AF32" s="73"/>
      <c r="AG32" s="101">
        <f t="shared" si="17"/>
        <v>0</v>
      </c>
      <c r="AH32" s="73"/>
      <c r="AI32" s="101">
        <f t="shared" si="18"/>
        <v>0</v>
      </c>
      <c r="AJ32" s="71"/>
      <c r="AK32" s="93">
        <f t="shared" si="4"/>
        <v>1</v>
      </c>
      <c r="AL32" s="74">
        <f t="shared" si="5"/>
        <v>-0.13125613441866218</v>
      </c>
      <c r="AM32" s="138">
        <f t="shared" si="19"/>
        <v>495.45422999999994</v>
      </c>
      <c r="AN32" s="138">
        <f t="shared" si="20"/>
        <v>582.88596</v>
      </c>
      <c r="AO32" s="138"/>
      <c r="AP32" s="138"/>
      <c r="AQ32" s="75">
        <f t="shared" si="21"/>
        <v>0.14999800303990854</v>
      </c>
      <c r="AR32" s="115"/>
      <c r="AS32" s="115"/>
      <c r="AT32" s="76">
        <f t="shared" si="6"/>
        <v>0</v>
      </c>
    </row>
    <row r="33" spans="1:46" ht="23.25" customHeight="1" thickBot="1">
      <c r="A33" s="33" t="s">
        <v>11</v>
      </c>
      <c r="B33" s="27">
        <v>230138</v>
      </c>
      <c r="C33" s="28">
        <v>224531</v>
      </c>
      <c r="D33" s="28">
        <f t="shared" si="23"/>
        <v>97.56363573160452</v>
      </c>
      <c r="E33" s="29">
        <f t="shared" si="7"/>
        <v>67.07703981645237</v>
      </c>
      <c r="F33" s="27">
        <f>F26+F27+F28+F29+F30+F31+F32</f>
        <v>228652.06063999998</v>
      </c>
      <c r="G33" s="28">
        <f>G26+G27+G28+G29+G30+G31+G32</f>
        <v>219682.95693000001</v>
      </c>
      <c r="H33" s="28">
        <f t="shared" si="8"/>
        <v>96.07740088372904</v>
      </c>
      <c r="I33" s="29">
        <f t="shared" si="9"/>
        <v>65.00534314062011</v>
      </c>
      <c r="J33" s="30">
        <f>J26+J27+J28+J29+J30+J31+J32</f>
        <v>234428.22414</v>
      </c>
      <c r="K33" s="28">
        <f>K26+K27+K28+K29+K30+K31+K32</f>
        <v>230253.1826</v>
      </c>
      <c r="L33" s="28">
        <f t="shared" si="10"/>
        <v>98.21905337750344</v>
      </c>
      <c r="M33" s="40">
        <f t="shared" si="11"/>
        <v>63.26854952109973</v>
      </c>
      <c r="N33" s="81">
        <f t="shared" si="12"/>
        <v>5722.1826</v>
      </c>
      <c r="O33" s="81">
        <f t="shared" si="13"/>
        <v>10570.225669999985</v>
      </c>
      <c r="P33" s="41">
        <f t="shared" si="22"/>
        <v>1.0254850448267723</v>
      </c>
      <c r="Q33" s="42">
        <f t="shared" si="14"/>
        <v>1.0481158202607774</v>
      </c>
      <c r="R33" s="27">
        <f>R26+R27+R28+R29+R30+R31+R32</f>
        <v>194640.96404</v>
      </c>
      <c r="S33" s="124">
        <f>S26+S27+S28+S29+S30+S31+S32</f>
        <v>38639.18782</v>
      </c>
      <c r="T33" s="30">
        <f>T26+T27+T28+T29+T30+T31+T32</f>
        <v>101004.18948999999</v>
      </c>
      <c r="U33" s="30">
        <f>U26+U27+U28+U29+U30+U31+U32</f>
        <v>136883.4593</v>
      </c>
      <c r="V33" s="28">
        <f>V26+V27+V28+V29+V30+V31+V32</f>
        <v>192463.93403999996</v>
      </c>
      <c r="W33" s="28">
        <f>V33/R33*100</f>
        <v>98.8815149931375</v>
      </c>
      <c r="X33" s="198">
        <f t="shared" si="15"/>
        <v>62.60377105065973</v>
      </c>
      <c r="Y33" s="30">
        <f t="shared" si="0"/>
        <v>-27219.02289000005</v>
      </c>
      <c r="Z33" s="28">
        <f t="shared" si="1"/>
        <v>-37789.24856000004</v>
      </c>
      <c r="AA33" s="41">
        <f>V33/G33</f>
        <v>0.8760986137915416</v>
      </c>
      <c r="AB33" s="42">
        <f t="shared" si="3"/>
        <v>0.8358795820614207</v>
      </c>
      <c r="AC33" s="30">
        <f>AC26+AC27+AC28+AC29+AC30+AC31+AC32</f>
        <v>199219.28126999998</v>
      </c>
      <c r="AD33" s="124">
        <f>AD26+AD27+AD28+AD29+AD30+AD31+AD32</f>
        <v>42819.74483</v>
      </c>
      <c r="AE33" s="99">
        <f t="shared" si="16"/>
        <v>0.21493775380088243</v>
      </c>
      <c r="AF33" s="30">
        <f>AF26+AF27+AF28+AF29+AF30+AF31+AF32</f>
        <v>0</v>
      </c>
      <c r="AG33" s="99">
        <f t="shared" si="17"/>
        <v>0</v>
      </c>
      <c r="AH33" s="30">
        <f>AH26+AH27+AH28+AH29+AH30+AH31+AH32</f>
        <v>0</v>
      </c>
      <c r="AI33" s="99">
        <f t="shared" si="18"/>
        <v>0</v>
      </c>
      <c r="AJ33" s="28">
        <f>AJ26+AJ27+AJ28+AJ29+AJ30+AJ31+AJ32</f>
        <v>0</v>
      </c>
      <c r="AK33" s="90">
        <f t="shared" si="4"/>
        <v>0.21493775380088243</v>
      </c>
      <c r="AL33" s="40">
        <f t="shared" si="5"/>
        <v>64.28277449364545</v>
      </c>
      <c r="AM33" s="136">
        <f t="shared" si="19"/>
        <v>4180.557010000004</v>
      </c>
      <c r="AN33" s="136">
        <f t="shared" si="20"/>
        <v>-101004.18948999999</v>
      </c>
      <c r="AO33" s="136"/>
      <c r="AP33" s="136"/>
      <c r="AQ33" s="41">
        <f t="shared" si="21"/>
        <v>1.1081947433645618</v>
      </c>
      <c r="AR33" s="113"/>
      <c r="AS33" s="113"/>
      <c r="AT33" s="42">
        <f t="shared" si="6"/>
        <v>0</v>
      </c>
    </row>
    <row r="34" spans="1:46" ht="15" customHeight="1" thickBot="1">
      <c r="A34" s="187" t="s">
        <v>18</v>
      </c>
      <c r="B34" s="184">
        <f>B25+B33</f>
        <v>338876</v>
      </c>
      <c r="C34" s="151">
        <f>C25+C33</f>
        <v>334736</v>
      </c>
      <c r="D34" s="151">
        <f t="shared" si="23"/>
        <v>98.77831419162172</v>
      </c>
      <c r="E34" s="188">
        <f t="shared" si="7"/>
        <v>100</v>
      </c>
      <c r="F34" s="184">
        <f>F25+F33</f>
        <v>346728.06064</v>
      </c>
      <c r="G34" s="151">
        <v>337946</v>
      </c>
      <c r="H34" s="151">
        <f t="shared" si="8"/>
        <v>97.46716183749598</v>
      </c>
      <c r="I34" s="188">
        <f t="shared" si="9"/>
        <v>100</v>
      </c>
      <c r="J34" s="157">
        <f>J25+J33</f>
        <v>374557.08574</v>
      </c>
      <c r="K34" s="151">
        <f>K25+K33</f>
        <v>363929.92149</v>
      </c>
      <c r="L34" s="151">
        <f t="shared" si="10"/>
        <v>97.16273843037723</v>
      </c>
      <c r="M34" s="160">
        <f t="shared" si="11"/>
        <v>100</v>
      </c>
      <c r="N34" s="189">
        <f t="shared" si="12"/>
        <v>29193.92148999998</v>
      </c>
      <c r="O34" s="189">
        <f t="shared" si="13"/>
        <v>25983.92148999998</v>
      </c>
      <c r="P34" s="153">
        <f>K34/C34</f>
        <v>1.0872147647399741</v>
      </c>
      <c r="Q34" s="154">
        <f t="shared" si="14"/>
        <v>1.0768877912151644</v>
      </c>
      <c r="R34" s="184">
        <f>R25+R33</f>
        <v>321833.36404</v>
      </c>
      <c r="S34" s="158">
        <f>S25+S33</f>
        <v>64407.585049999994</v>
      </c>
      <c r="T34" s="149">
        <f>T25+T33</f>
        <v>157915.10108</v>
      </c>
      <c r="U34" s="149">
        <f>U25+U33</f>
        <v>220415.06418</v>
      </c>
      <c r="V34" s="151">
        <f>V25+V33</f>
        <v>307431.85403999995</v>
      </c>
      <c r="W34" s="151">
        <f>V34/R34*100</f>
        <v>95.52516562633011</v>
      </c>
      <c r="X34" s="201">
        <f t="shared" si="15"/>
        <v>100</v>
      </c>
      <c r="Y34" s="191">
        <f t="shared" si="0"/>
        <v>-30514.145960000053</v>
      </c>
      <c r="Z34" s="149">
        <f t="shared" si="1"/>
        <v>-56498.06745000003</v>
      </c>
      <c r="AA34" s="153">
        <f>V34/G34</f>
        <v>0.9097070361537049</v>
      </c>
      <c r="AB34" s="154">
        <f t="shared" si="3"/>
        <v>0.8447556408148966</v>
      </c>
      <c r="AC34" s="157">
        <f>AC25+AC33</f>
        <v>310296.58126999997</v>
      </c>
      <c r="AD34" s="158">
        <f>AD25+AD33</f>
        <v>66611.53811000001</v>
      </c>
      <c r="AE34" s="142">
        <f t="shared" si="16"/>
        <v>0.2146705511139324</v>
      </c>
      <c r="AF34" s="149">
        <f>AF25+AF33</f>
        <v>0</v>
      </c>
      <c r="AG34" s="142">
        <f t="shared" si="17"/>
        <v>0</v>
      </c>
      <c r="AH34" s="149">
        <f>AH25+AH33</f>
        <v>0</v>
      </c>
      <c r="AI34" s="142">
        <f t="shared" si="18"/>
        <v>0</v>
      </c>
      <c r="AJ34" s="151">
        <f>AJ25+AJ33</f>
        <v>0</v>
      </c>
      <c r="AK34" s="152">
        <f t="shared" si="4"/>
        <v>0.2146705511139324</v>
      </c>
      <c r="AL34" s="160">
        <f t="shared" si="5"/>
        <v>100</v>
      </c>
      <c r="AM34" s="147">
        <f t="shared" si="19"/>
        <v>2203.9530600000144</v>
      </c>
      <c r="AN34" s="147">
        <f t="shared" si="20"/>
        <v>-157915.10108</v>
      </c>
      <c r="AO34" s="147"/>
      <c r="AP34" s="147"/>
      <c r="AQ34" s="153">
        <f t="shared" si="21"/>
        <v>1.0342188432975568</v>
      </c>
      <c r="AR34" s="185"/>
      <c r="AS34" s="185"/>
      <c r="AT34" s="154">
        <f t="shared" si="6"/>
        <v>0</v>
      </c>
    </row>
    <row r="35" spans="1:46" ht="13.5" customHeight="1" thickBot="1">
      <c r="A35" s="187"/>
      <c r="B35" s="184"/>
      <c r="C35" s="151"/>
      <c r="D35" s="151"/>
      <c r="E35" s="188">
        <f t="shared" si="7"/>
        <v>0</v>
      </c>
      <c r="F35" s="184"/>
      <c r="G35" s="151"/>
      <c r="H35" s="151"/>
      <c r="I35" s="188"/>
      <c r="J35" s="157"/>
      <c r="K35" s="151"/>
      <c r="L35" s="151" t="e">
        <f t="shared" si="10"/>
        <v>#DIV/0!</v>
      </c>
      <c r="M35" s="160">
        <f t="shared" si="11"/>
        <v>0</v>
      </c>
      <c r="N35" s="190">
        <f t="shared" si="12"/>
        <v>0</v>
      </c>
      <c r="O35" s="190">
        <f t="shared" si="13"/>
        <v>0</v>
      </c>
      <c r="P35" s="153"/>
      <c r="Q35" s="154" t="e">
        <f t="shared" si="14"/>
        <v>#DIV/0!</v>
      </c>
      <c r="R35" s="184"/>
      <c r="S35" s="159"/>
      <c r="T35" s="150"/>
      <c r="U35" s="150"/>
      <c r="V35" s="151"/>
      <c r="W35" s="151" t="e">
        <f>V35/R35*100</f>
        <v>#DIV/0!</v>
      </c>
      <c r="X35" s="201">
        <f t="shared" si="15"/>
        <v>0</v>
      </c>
      <c r="Y35" s="192">
        <f t="shared" si="0"/>
        <v>0</v>
      </c>
      <c r="Z35" s="150">
        <f t="shared" si="1"/>
        <v>0</v>
      </c>
      <c r="AA35" s="153" t="e">
        <f>V35/G35</f>
        <v>#DIV/0!</v>
      </c>
      <c r="AB35" s="154" t="e">
        <f t="shared" si="3"/>
        <v>#DIV/0!</v>
      </c>
      <c r="AC35" s="157"/>
      <c r="AD35" s="159"/>
      <c r="AE35" s="143"/>
      <c r="AF35" s="150"/>
      <c r="AG35" s="143" t="e">
        <f t="shared" si="17"/>
        <v>#DIV/0!</v>
      </c>
      <c r="AH35" s="150"/>
      <c r="AI35" s="143" t="e">
        <f t="shared" si="18"/>
        <v>#DIV/0!</v>
      </c>
      <c r="AJ35" s="151"/>
      <c r="AK35" s="152" t="e">
        <f t="shared" si="4"/>
        <v>#DIV/0!</v>
      </c>
      <c r="AL35" s="160">
        <f t="shared" si="5"/>
        <v>0</v>
      </c>
      <c r="AM35" s="148">
        <f t="shared" si="19"/>
        <v>0</v>
      </c>
      <c r="AN35" s="148"/>
      <c r="AO35" s="148"/>
      <c r="AP35" s="148"/>
      <c r="AQ35" s="153" t="e">
        <f t="shared" si="21"/>
        <v>#DIV/0!</v>
      </c>
      <c r="AR35" s="186"/>
      <c r="AS35" s="186"/>
      <c r="AT35" s="154" t="e">
        <f t="shared" si="6"/>
        <v>#DIV/0!</v>
      </c>
    </row>
  </sheetData>
  <sheetProtection/>
  <mergeCells count="85">
    <mergeCell ref="A34:A35"/>
    <mergeCell ref="D34:D35"/>
    <mergeCell ref="F34:F35"/>
    <mergeCell ref="E34:E35"/>
    <mergeCell ref="N34:N35"/>
    <mergeCell ref="O34:O35"/>
    <mergeCell ref="I34:I35"/>
    <mergeCell ref="J34:J35"/>
    <mergeCell ref="B34:B35"/>
    <mergeCell ref="C34:C35"/>
    <mergeCell ref="C6:C7"/>
    <mergeCell ref="D6:D7"/>
    <mergeCell ref="H34:H35"/>
    <mergeCell ref="AR34:AR35"/>
    <mergeCell ref="I6:I7"/>
    <mergeCell ref="E6:E7"/>
    <mergeCell ref="F6:F7"/>
    <mergeCell ref="G34:G35"/>
    <mergeCell ref="M34:M35"/>
    <mergeCell ref="K34:K35"/>
    <mergeCell ref="L34:L35"/>
    <mergeCell ref="G6:G7"/>
    <mergeCell ref="H6:H7"/>
    <mergeCell ref="A23:A24"/>
    <mergeCell ref="F23:F24"/>
    <mergeCell ref="G23:G24"/>
    <mergeCell ref="M23:M24"/>
    <mergeCell ref="J6:J7"/>
    <mergeCell ref="B6:B7"/>
    <mergeCell ref="A5:A7"/>
    <mergeCell ref="B5:E5"/>
    <mergeCell ref="F5:I5"/>
    <mergeCell ref="J5:Q5"/>
    <mergeCell ref="K6:K7"/>
    <mergeCell ref="L6:L7"/>
    <mergeCell ref="R5:AB5"/>
    <mergeCell ref="R6:R7"/>
    <mergeCell ref="W6:W7"/>
    <mergeCell ref="X6:X7"/>
    <mergeCell ref="Y6:Z6"/>
    <mergeCell ref="AA6:AB6"/>
    <mergeCell ref="N6:O6"/>
    <mergeCell ref="R34:R35"/>
    <mergeCell ref="V34:V35"/>
    <mergeCell ref="W34:W35"/>
    <mergeCell ref="X34:X35"/>
    <mergeCell ref="Y34:Y35"/>
    <mergeCell ref="M6:M7"/>
    <mergeCell ref="P6:Q6"/>
    <mergeCell ref="Q34:Q35"/>
    <mergeCell ref="P34:P35"/>
    <mergeCell ref="AC5:AT5"/>
    <mergeCell ref="AC6:AC7"/>
    <mergeCell ref="AM6:AP6"/>
    <mergeCell ref="AQ6:AT6"/>
    <mergeCell ref="Z34:Z35"/>
    <mergeCell ref="S6:V6"/>
    <mergeCell ref="AA34:AA35"/>
    <mergeCell ref="AB34:AB35"/>
    <mergeCell ref="X23:X24"/>
    <mergeCell ref="AS34:AS35"/>
    <mergeCell ref="AC34:AC35"/>
    <mergeCell ref="AD34:AD35"/>
    <mergeCell ref="AL34:AL35"/>
    <mergeCell ref="AG34:AG35"/>
    <mergeCell ref="S34:S35"/>
    <mergeCell ref="T34:T35"/>
    <mergeCell ref="U34:U35"/>
    <mergeCell ref="AK34:AK35"/>
    <mergeCell ref="AP34:AP35"/>
    <mergeCell ref="AQ34:AQ35"/>
    <mergeCell ref="AT34:AT35"/>
    <mergeCell ref="AE7:AE8"/>
    <mergeCell ref="AE34:AE35"/>
    <mergeCell ref="AG7:AG8"/>
    <mergeCell ref="AL23:AL24"/>
    <mergeCell ref="AI7:AI8"/>
    <mergeCell ref="AI34:AI35"/>
    <mergeCell ref="AD6:AL6"/>
    <mergeCell ref="AN34:AN35"/>
    <mergeCell ref="AO34:AO35"/>
    <mergeCell ref="AM34:AM35"/>
    <mergeCell ref="AF34:AF35"/>
    <mergeCell ref="AH34:AH35"/>
    <mergeCell ref="AJ34:AJ35"/>
  </mergeCells>
  <printOptions/>
  <pageMargins left="0.7480314960629921" right="0.15748031496062992" top="0.1968503937007874" bottom="0.1968503937007874" header="0" footer="0"/>
  <pageSetup fitToWidth="0" fitToHeight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2017-05-04T10:53:54Z</cp:lastPrinted>
  <dcterms:created xsi:type="dcterms:W3CDTF">1996-10-08T23:32:33Z</dcterms:created>
  <dcterms:modified xsi:type="dcterms:W3CDTF">2017-05-04T10:54:24Z</dcterms:modified>
  <cp:category/>
  <cp:version/>
  <cp:contentType/>
  <cp:contentStatus/>
</cp:coreProperties>
</file>