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<sst xmlns="http://schemas.openxmlformats.org/spreadsheetml/2006/main" count="98" uniqueCount="62">
  <si>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</si>
  <si>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</si>
  <si>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</si>
  <si>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</si>
  <si>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</si>
  <si>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</si>
  <si>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</si>
  <si>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</si>
  <si>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</si>
  <si>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</si>
  <si>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</si>
  <si>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</si>
  <si>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</si>
  <si>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</si>
  <si>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</si>
  <si>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</si>
  <si>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</si>
  <si>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Контрольно-счетный комитет Лахденпохского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</si>
  <si>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</si>
  <si>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</si>
  <si>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</si>
  <si>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</si>
  <si>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</si>
  <si>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</si>
  <si>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</si>
  <si>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</si>
  <si>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</si>
  <si>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</si>
  <si>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</si>
  <si>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</si>
  <si>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</si>
  <si>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</si>
  <si>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</si>
  <si>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</si>
  <si>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</si>
  <si>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</si>
  <si>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</si>
  <si>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</si>
  <si>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</si>
  <si>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</si>
  <si>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</si>
  <si>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</si>
  <si>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подраздела</t>
  </si>
  <si>
    <t>раздела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</si>
  <si>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</si>
  <si>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</si>
  <si>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</si>
  <si>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</si>
  <si>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</si>
  <si>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</si>
  <si>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</si>
  <si>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</si>
  <si>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</si>
  <si>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</si>
  <si>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</si>
  <si>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2022 год</t>
  </si>
  <si>
    <t>Массовый спорт</t>
  </si>
  <si>
    <t>Прочие межбюджетные трансферты общего характера</t>
  </si>
  <si>
    <t>во 2 квартале 2022 года по сравлению с 2 кварталом 2023 года</t>
  </si>
  <si>
    <t>2023 год</t>
  </si>
  <si>
    <t>Транспорт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</si>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</sst>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"/>
    <numFmt numFmtId="166" formatCode="000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3" fillId="0" borderId="1" xfId="0" applyNumberFormat="1" applyFont="1" applyFill="1" applyBorder="1" applyAlignment="1" applyProtection="1">
      <alignment/>
      <protection hidden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7" xfId="0" applyNumberFormat="1" applyFont="1" applyFill="1" applyBorder="1" applyAlignment="1" applyProtection="1">
      <alignment/>
      <protection hidden="1"/>
    </xf>
    <xf numFmtId="165" fontId="3" fillId="0" borderId="7" xfId="0" applyNumberFormat="1" applyFont="1" applyFill="1" applyBorder="1" applyAlignment="1" applyProtection="1">
      <alignment/>
      <protection hidden="1"/>
    </xf>
    <xf numFmtId="166" fontId="3" fillId="0" borderId="8" xfId="0" applyNumberFormat="1" applyFont="1" applyFill="1" applyBorder="1" applyAlignment="1" applyProtection="1">
      <alignment/>
      <protection hidden="1"/>
    </xf>
    <xf numFmtId="165" fontId="3" fillId="0" borderId="8" xfId="0" applyNumberFormat="1" applyFont="1" applyFill="1" applyBorder="1" applyAlignment="1" applyProtection="1">
      <alignment/>
      <protection hidden="1"/>
    </xf>
    <xf numFmtId="166" fontId="3" fillId="0" borderId="9" xfId="0" applyNumberFormat="1" applyFont="1" applyFill="1" applyBorder="1" applyAlignment="1" applyProtection="1">
      <alignment/>
      <protection hidden="1"/>
    </xf>
    <xf numFmtId="165" fontId="3" fillId="0" borderId="9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/>
      <protection hidden="1"/>
    </xf>
    <xf numFmtId="4" fontId="4" fillId="0" borderId="12" xfId="0" applyNumberFormat="1" applyFont="1" applyBorder="1"/>
    <xf numFmtId="4" fontId="4" fillId="0" borderId="12" xfId="0" applyNumberFormat="1" applyFont="1" applyFill="1" applyBorder="1" applyAlignment="1" applyProtection="1">
      <alignment/>
      <protection hidden="1"/>
    </xf>
    <xf numFmtId="4" fontId="4" fillId="0" borderId="13" xfId="0" applyNumberFormat="1" applyFont="1" applyBorder="1"/>
    <xf numFmtId="4" fontId="4" fillId="0" borderId="13" xfId="0" applyNumberFormat="1" applyFont="1" applyFill="1" applyBorder="1" applyAlignment="1" applyProtection="1">
      <alignment/>
      <protection hidden="1"/>
    </xf>
    <xf numFmtId="4" fontId="4" fillId="0" borderId="13" xfId="0" applyNumberFormat="1" applyFont="1" applyFill="1" applyBorder="1" applyAlignment="1" applyProtection="1">
      <alignment horizontal="right"/>
      <protection hidden="1"/>
    </xf>
    <xf numFmtId="164" fontId="4" fillId="0" borderId="13" xfId="0" applyNumberFormat="1" applyFont="1" applyFill="1" applyBorder="1" applyAlignment="1" applyProtection="1">
      <alignment/>
      <protection hidden="1"/>
    </xf>
    <xf numFmtId="4" fontId="4" fillId="0" borderId="14" xfId="0" applyNumberFormat="1" applyFont="1" applyFill="1" applyBorder="1" applyAlignment="1" applyProtection="1">
      <alignment/>
      <protection hidden="1"/>
    </xf>
    <xf numFmtId="4" fontId="4" fillId="0" borderId="15" xfId="0" applyNumberFormat="1" applyFont="1" applyBorder="1"/>
    <xf numFmtId="4" fontId="4" fillId="0" borderId="15" xfId="0" applyNumberFormat="1" applyFont="1" applyFill="1" applyBorder="1" applyAlignment="1" applyProtection="1">
      <alignment/>
      <protection hidden="1"/>
    </xf>
    <xf numFmtId="0" fontId="0" fillId="0" borderId="0" xfId="0" applyFont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Font="1"/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7" xfId="0" applyNumberFormat="1" applyFont="1" applyFill="1" applyBorder="1" applyAlignment="1" applyProtection="1">
      <alignment horizontal="centerContinuous"/>
      <protection hidden="1"/>
    </xf>
    <xf numFmtId="0" fontId="2" fillId="0" borderId="18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8" xfId="0" applyNumberFormat="1" applyFont="1" applyFill="1" applyBorder="1" applyAlignment="1" applyProtection="1">
      <alignment horizontal="center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/>
    <xf numFmtId="164" fontId="4" fillId="0" borderId="13" xfId="2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4" fontId="4" fillId="0" borderId="21" xfId="0" applyNumberFormat="1" applyFont="1" applyBorder="1"/>
    <xf numFmtId="4" fontId="4" fillId="0" borderId="22" xfId="0" applyNumberFormat="1" applyFont="1" applyBorder="1"/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3" fillId="0" borderId="24" xfId="0" applyNumberFormat="1" applyFont="1" applyFill="1" applyBorder="1" applyAlignment="1" applyProtection="1">
      <alignment wrapText="1"/>
      <protection hidden="1"/>
    </xf>
    <xf numFmtId="166" fontId="3" fillId="0" borderId="25" xfId="0" applyNumberFormat="1" applyFont="1" applyFill="1" applyBorder="1" applyAlignment="1" applyProtection="1">
      <alignment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166" fontId="3" fillId="0" borderId="27" xfId="0" applyNumberFormat="1" applyFont="1" applyFill="1" applyBorder="1" applyAlignment="1" applyProtection="1">
      <alignment wrapText="1"/>
      <protection hidden="1"/>
    </xf>
    <xf numFmtId="166" fontId="3" fillId="0" borderId="28" xfId="0" applyNumberFormat="1" applyFont="1" applyFill="1" applyBorder="1" applyAlignment="1" applyProtection="1">
      <alignment wrapText="1"/>
      <protection hidden="1"/>
    </xf>
    <xf numFmtId="166" fontId="3" fillId="0" borderId="29" xfId="0" applyNumberFormat="1" applyFont="1" applyFill="1" applyBorder="1" applyAlignment="1" applyProtection="1">
      <alignment wrapText="1"/>
      <protection hidden="1"/>
    </xf>
    <xf numFmtId="166" fontId="3" fillId="0" borderId="30" xfId="0" applyNumberFormat="1" applyFont="1" applyFill="1" applyBorder="1" applyAlignment="1" applyProtection="1">
      <alignment wrapText="1"/>
      <protection hidden="1"/>
    </xf>
    <xf numFmtId="166" fontId="3" fillId="0" borderId="25" xfId="0" applyNumberFormat="1" applyFont="1" applyFill="1" applyBorder="1" applyAlignment="1" applyProtection="1">
      <alignment horizontal="left" wrapText="1"/>
      <protection hidden="1"/>
    </xf>
    <xf numFmtId="166" fontId="3" fillId="0" borderId="31" xfId="0" applyNumberFormat="1" applyFont="1" applyFill="1" applyBorder="1" applyAlignment="1" applyProtection="1">
      <alignment horizontal="left" wrapText="1"/>
      <protection hidden="1"/>
    </xf>
    <xf numFmtId="166" fontId="3" fillId="0" borderId="32" xfId="0" applyNumberFormat="1" applyFont="1" applyFill="1" applyBorder="1" applyAlignment="1" applyProtection="1">
      <alignment horizontal="left" wrapText="1"/>
      <protection hidden="1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64" fontId="3" fillId="0" borderId="7" xfId="20" applyNumberFormat="1" applyFont="1" applyFill="1" applyBorder="1" applyAlignment="1" applyProtection="1">
      <alignment/>
      <protection hidden="1"/>
    </xf>
    <xf numFmtId="164" fontId="3" fillId="0" borderId="33" xfId="0" applyNumberFormat="1" applyFont="1" applyFill="1" applyBorder="1" applyAlignment="1" applyProtection="1">
      <alignment/>
      <protection hidden="1"/>
    </xf>
    <xf numFmtId="164" fontId="3" fillId="0" borderId="8" xfId="20" applyNumberFormat="1" applyFont="1" applyFill="1" applyBorder="1" applyAlignment="1" applyProtection="1">
      <alignment/>
      <protection hidden="1"/>
    </xf>
    <xf numFmtId="164" fontId="3" fillId="0" borderId="22" xfId="0" applyNumberFormat="1" applyFont="1" applyFill="1" applyBorder="1" applyAlignment="1" applyProtection="1">
      <alignment/>
      <protection hidden="1"/>
    </xf>
    <xf numFmtId="164" fontId="5" fillId="0" borderId="13" xfId="20" applyNumberFormat="1" applyFont="1" applyFill="1" applyBorder="1" applyAlignment="1" applyProtection="1">
      <alignment/>
      <protection hidden="1"/>
    </xf>
    <xf numFmtId="164" fontId="5" fillId="0" borderId="8" xfId="20" applyNumberFormat="1" applyFont="1" applyFill="1" applyBorder="1" applyAlignment="1" applyProtection="1">
      <alignment/>
      <protection hidden="1"/>
    </xf>
    <xf numFmtId="166" fontId="3" fillId="0" borderId="31" xfId="0" applyNumberFormat="1" applyFont="1" applyFill="1" applyBorder="1" applyAlignment="1" applyProtection="1">
      <alignment wrapText="1"/>
      <protection hidden="1"/>
    </xf>
    <xf numFmtId="166" fontId="3" fillId="0" borderId="32" xfId="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tabSelected="1" workbookViewId="0" topLeftCell="A46">
      <selection activeCell="AC20" sqref="AC20"/>
    </sheetView>
  </sheetViews>
  <sheetFormatPr defaultColWidth="9.140625" defaultRowHeight="12.75"/>
  <cols>
    <col min="1" max="1" width="1.1484375" style="33" customWidth="1"/>
    <col min="2" max="2" width="0.85546875" style="33" customWidth="1"/>
    <col min="3" max="3" width="0.71875" style="33" customWidth="1"/>
    <col min="4" max="7" width="0.5625" style="33" customWidth="1"/>
    <col min="8" max="9" width="0.71875" style="33" customWidth="1"/>
    <col min="10" max="10" width="0.5625" style="33" customWidth="1"/>
    <col min="11" max="11" width="32.57421875" style="33" customWidth="1"/>
    <col min="12" max="12" width="10.421875" style="33" customWidth="1"/>
    <col min="13" max="13" width="8.00390625" style="33" customWidth="1"/>
    <col min="14" max="14" width="7.00390625" style="33" customWidth="1"/>
    <col min="15" max="15" width="15.8515625" style="33" customWidth="1"/>
    <col min="16" max="16" width="14.8515625" style="33" customWidth="1"/>
    <col min="17" max="17" width="13.7109375" style="33" customWidth="1"/>
    <col min="18" max="18" width="15.00390625" style="33" customWidth="1"/>
    <col min="19" max="19" width="13.28125" style="33" customWidth="1"/>
    <col min="20" max="20" width="13.8515625" style="33" customWidth="1"/>
    <col min="21" max="243" width="9.140625" style="33" customWidth="1"/>
    <col min="244" max="16384" width="9.140625" style="33" customWidth="1"/>
  </cols>
  <sheetData>
    <row r="1" spans="1:17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2" t="s">
        <v>47</v>
      </c>
      <c r="L1" s="32"/>
      <c r="M1" s="32"/>
      <c r="N1" s="32"/>
      <c r="O1" s="31"/>
      <c r="P1" s="31"/>
      <c r="Q1" s="31"/>
    </row>
    <row r="2" spans="1:20" ht="26.25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8" customHeight="1" thickBot="1">
      <c r="A4" s="34"/>
      <c r="B4" s="34"/>
      <c r="C4" s="34"/>
      <c r="D4" s="34"/>
      <c r="E4" s="34"/>
      <c r="F4" s="34"/>
      <c r="G4" s="34"/>
      <c r="H4" s="34"/>
      <c r="I4" s="34"/>
      <c r="J4" s="35"/>
      <c r="K4" s="34"/>
      <c r="L4" s="34"/>
      <c r="M4" s="34"/>
      <c r="N4" s="34"/>
      <c r="O4" s="31"/>
      <c r="P4" s="31"/>
      <c r="Q4" s="31"/>
      <c r="T4" s="3" t="s">
        <v>46</v>
      </c>
    </row>
    <row r="5" spans="1:20" ht="18" customHeight="1" thickBo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60" t="s">
        <v>45</v>
      </c>
      <c r="M5" s="61"/>
      <c r="N5" s="62"/>
      <c r="O5" s="55" t="s">
        <v>55</v>
      </c>
      <c r="P5" s="56"/>
      <c r="Q5" s="57"/>
      <c r="R5" s="55" t="s">
        <v>59</v>
      </c>
      <c r="S5" s="56"/>
      <c r="T5" s="57"/>
    </row>
    <row r="6" spans="1:20" ht="71.25" customHeight="1" thickBot="1">
      <c r="A6" s="38"/>
      <c r="B6" s="39" t="s">
        <v>44</v>
      </c>
      <c r="C6" s="39"/>
      <c r="D6" s="39"/>
      <c r="E6" s="39"/>
      <c r="F6" s="39"/>
      <c r="G6" s="39"/>
      <c r="H6" s="39"/>
      <c r="I6" s="39"/>
      <c r="J6" s="39"/>
      <c r="K6" s="39"/>
      <c r="L6" s="12" t="s">
        <v>53</v>
      </c>
      <c r="M6" s="40" t="s">
        <v>43</v>
      </c>
      <c r="N6" s="11" t="s">
        <v>42</v>
      </c>
      <c r="O6" s="13" t="s">
        <v>49</v>
      </c>
      <c r="P6" s="10" t="s">
        <v>52</v>
      </c>
      <c r="Q6" s="11" t="s">
        <v>50</v>
      </c>
      <c r="R6" s="7" t="s">
        <v>49</v>
      </c>
      <c r="S6" s="8" t="s">
        <v>52</v>
      </c>
      <c r="T6" s="9" t="s">
        <v>50</v>
      </c>
    </row>
    <row r="7" spans="1:20" ht="12.75" customHeight="1" thickBot="1">
      <c r="A7" s="41"/>
      <c r="B7" s="42">
        <v>1</v>
      </c>
      <c r="C7" s="42"/>
      <c r="D7" s="42"/>
      <c r="E7" s="42"/>
      <c r="F7" s="42"/>
      <c r="G7" s="42"/>
      <c r="H7" s="42"/>
      <c r="I7" s="42"/>
      <c r="J7" s="42"/>
      <c r="K7" s="42"/>
      <c r="L7" s="43">
        <v>2</v>
      </c>
      <c r="M7" s="44">
        <v>3</v>
      </c>
      <c r="N7" s="45">
        <v>4</v>
      </c>
      <c r="O7" s="46">
        <v>5</v>
      </c>
      <c r="P7" s="10">
        <v>6</v>
      </c>
      <c r="Q7" s="47">
        <v>7</v>
      </c>
      <c r="R7" s="4">
        <v>8</v>
      </c>
      <c r="S7" s="6">
        <v>9</v>
      </c>
      <c r="T7" s="5">
        <v>10</v>
      </c>
    </row>
    <row r="8" spans="1:21" ht="21.75" customHeight="1">
      <c r="A8" s="63" t="s">
        <v>41</v>
      </c>
      <c r="B8" s="63"/>
      <c r="C8" s="63"/>
      <c r="D8" s="63"/>
      <c r="E8" s="63"/>
      <c r="F8" s="63"/>
      <c r="G8" s="63"/>
      <c r="H8" s="63"/>
      <c r="I8" s="63"/>
      <c r="J8" s="63"/>
      <c r="K8" s="64"/>
      <c r="L8" s="14">
        <v>31</v>
      </c>
      <c r="M8" s="15" t="s">
        <v>0</v>
      </c>
      <c r="N8" s="15" t="s">
        <v>0</v>
      </c>
      <c r="O8" s="22">
        <f>O9+O14+O16+O18+O23+O27+O29+O35+O37+O39+O33</f>
        <v>162904.02</v>
      </c>
      <c r="P8" s="22">
        <f>P9+P14+P16+P18+P23+P27+P29+P35+P37+P39+P33</f>
        <v>43655.670000000006</v>
      </c>
      <c r="Q8" s="23">
        <f aca="true" t="shared" si="0" ref="Q8:Q21">P8*100/O8</f>
        <v>26.79839945017932</v>
      </c>
      <c r="R8" s="72">
        <v>262130.84</v>
      </c>
      <c r="S8" s="73">
        <v>161112.5</v>
      </c>
      <c r="T8" s="51">
        <f aca="true" t="shared" si="1" ref="T8:T9">S8*100/R8</f>
        <v>61.46262683169977</v>
      </c>
      <c r="U8" s="48"/>
    </row>
    <row r="9" spans="1:20" ht="16.5" customHeight="1">
      <c r="A9" s="58" t="s">
        <v>15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16">
        <v>31</v>
      </c>
      <c r="M9" s="17">
        <v>1</v>
      </c>
      <c r="N9" s="17" t="s">
        <v>0</v>
      </c>
      <c r="O9" s="24">
        <f>SUM(O10:O13)</f>
        <v>54788.869999999995</v>
      </c>
      <c r="P9" s="24">
        <f>SUM(P10:P13)</f>
        <v>22135.78</v>
      </c>
      <c r="Q9" s="25">
        <f t="shared" si="0"/>
        <v>40.40196485162041</v>
      </c>
      <c r="R9" s="74">
        <v>63495.73</v>
      </c>
      <c r="S9" s="75">
        <v>26608.19</v>
      </c>
      <c r="T9" s="52">
        <f t="shared" si="1"/>
        <v>41.90547931333335</v>
      </c>
    </row>
    <row r="10" spans="1:20" ht="46.5" customHeight="1">
      <c r="A10" s="58" t="s">
        <v>40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16">
        <v>31</v>
      </c>
      <c r="M10" s="17">
        <v>1</v>
      </c>
      <c r="N10" s="17">
        <v>4</v>
      </c>
      <c r="O10" s="49">
        <v>27558.75</v>
      </c>
      <c r="P10" s="27">
        <v>10807.98</v>
      </c>
      <c r="Q10" s="25">
        <f t="shared" si="0"/>
        <v>39.2179616274323</v>
      </c>
      <c r="R10" s="74">
        <v>27742.61</v>
      </c>
      <c r="S10" s="75">
        <v>12815.28</v>
      </c>
      <c r="T10" s="52">
        <f>S10*100/R10</f>
        <v>46.19349080710142</v>
      </c>
    </row>
    <row r="11" spans="1:20" ht="16.5" customHeight="1">
      <c r="A11" s="58" t="s">
        <v>39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16">
        <v>31</v>
      </c>
      <c r="M11" s="17">
        <v>1</v>
      </c>
      <c r="N11" s="17">
        <v>5</v>
      </c>
      <c r="O11" s="49">
        <v>11.6</v>
      </c>
      <c r="P11" s="49">
        <v>0</v>
      </c>
      <c r="Q11" s="25">
        <f t="shared" si="0"/>
        <v>0</v>
      </c>
      <c r="R11" s="74">
        <v>0.2</v>
      </c>
      <c r="S11" s="76">
        <v>0</v>
      </c>
      <c r="T11" s="52">
        <f aca="true" t="shared" si="2" ref="T11:T64">S11*100/R11</f>
        <v>0</v>
      </c>
    </row>
    <row r="12" spans="1:22" ht="16.5" customHeight="1">
      <c r="A12" s="58" t="s">
        <v>38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16">
        <v>31</v>
      </c>
      <c r="M12" s="17">
        <v>1</v>
      </c>
      <c r="N12" s="17">
        <v>11</v>
      </c>
      <c r="O12" s="49">
        <v>550</v>
      </c>
      <c r="P12" s="49">
        <v>0</v>
      </c>
      <c r="Q12" s="25">
        <f t="shared" si="0"/>
        <v>0</v>
      </c>
      <c r="R12" s="74">
        <v>550</v>
      </c>
      <c r="S12" s="76">
        <v>0</v>
      </c>
      <c r="T12" s="52">
        <f t="shared" si="2"/>
        <v>0</v>
      </c>
      <c r="V12" s="2"/>
    </row>
    <row r="13" spans="1:20" ht="16.5" customHeight="1">
      <c r="A13" s="58" t="s">
        <v>14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16">
        <v>31</v>
      </c>
      <c r="M13" s="17">
        <v>1</v>
      </c>
      <c r="N13" s="17">
        <v>13</v>
      </c>
      <c r="O13" s="49">
        <v>26668.52</v>
      </c>
      <c r="P13" s="27">
        <v>11327.8</v>
      </c>
      <c r="Q13" s="25">
        <f t="shared" si="0"/>
        <v>42.476297897296135</v>
      </c>
      <c r="R13" s="74">
        <v>35202.92</v>
      </c>
      <c r="S13" s="75">
        <v>13792.91</v>
      </c>
      <c r="T13" s="52">
        <f t="shared" si="2"/>
        <v>39.181153154340606</v>
      </c>
    </row>
    <row r="14" spans="1:20" ht="16.5" customHeight="1">
      <c r="A14" s="58" t="s">
        <v>37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16">
        <v>31</v>
      </c>
      <c r="M14" s="17">
        <v>2</v>
      </c>
      <c r="N14" s="17" t="s">
        <v>0</v>
      </c>
      <c r="O14" s="24">
        <f>O15</f>
        <v>944.8</v>
      </c>
      <c r="P14" s="24">
        <f>P15</f>
        <v>441.16</v>
      </c>
      <c r="Q14" s="25">
        <f t="shared" si="0"/>
        <v>46.693480101608806</v>
      </c>
      <c r="R14" s="74">
        <v>1153.9</v>
      </c>
      <c r="S14" s="75">
        <v>536.16</v>
      </c>
      <c r="T14" s="52">
        <f t="shared" si="2"/>
        <v>46.46503163185718</v>
      </c>
    </row>
    <row r="15" spans="1:20" ht="16.5" customHeight="1">
      <c r="A15" s="58" t="s">
        <v>36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  <c r="L15" s="16">
        <v>31</v>
      </c>
      <c r="M15" s="17">
        <v>2</v>
      </c>
      <c r="N15" s="17">
        <v>3</v>
      </c>
      <c r="O15" s="49">
        <v>944.8</v>
      </c>
      <c r="P15" s="27">
        <v>441.16</v>
      </c>
      <c r="Q15" s="25">
        <f t="shared" si="0"/>
        <v>46.693480101608806</v>
      </c>
      <c r="R15" s="74">
        <v>1153.9</v>
      </c>
      <c r="S15" s="75">
        <v>536.16</v>
      </c>
      <c r="T15" s="52">
        <f t="shared" si="2"/>
        <v>46.46503163185718</v>
      </c>
    </row>
    <row r="16" spans="1:20" ht="21.75" customHeight="1">
      <c r="A16" s="58" t="s">
        <v>35</v>
      </c>
      <c r="B16" s="58"/>
      <c r="C16" s="58"/>
      <c r="D16" s="58"/>
      <c r="E16" s="58"/>
      <c r="F16" s="58"/>
      <c r="G16" s="58"/>
      <c r="H16" s="58"/>
      <c r="I16" s="58"/>
      <c r="J16" s="58"/>
      <c r="K16" s="59"/>
      <c r="L16" s="16">
        <v>31</v>
      </c>
      <c r="M16" s="17">
        <v>3</v>
      </c>
      <c r="N16" s="17" t="s">
        <v>0</v>
      </c>
      <c r="O16" s="24">
        <f>O17</f>
        <v>0</v>
      </c>
      <c r="P16" s="24">
        <f>P17</f>
        <v>0</v>
      </c>
      <c r="Q16" s="25">
        <v>0</v>
      </c>
      <c r="R16" s="74">
        <v>252.3</v>
      </c>
      <c r="S16" s="75">
        <v>75.69</v>
      </c>
      <c r="T16" s="52">
        <f t="shared" si="2"/>
        <v>30</v>
      </c>
    </row>
    <row r="17" spans="1:20" ht="33.75" customHeight="1">
      <c r="A17" s="58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16">
        <v>31</v>
      </c>
      <c r="M17" s="17">
        <v>3</v>
      </c>
      <c r="N17" s="17">
        <v>9</v>
      </c>
      <c r="O17" s="24">
        <v>0</v>
      </c>
      <c r="P17" s="24">
        <v>0</v>
      </c>
      <c r="Q17" s="25">
        <v>0</v>
      </c>
      <c r="R17" s="74">
        <v>252.3</v>
      </c>
      <c r="S17" s="75">
        <v>75.69</v>
      </c>
      <c r="T17" s="52">
        <f t="shared" si="2"/>
        <v>30</v>
      </c>
    </row>
    <row r="18" spans="1:20" ht="16.5" customHeight="1">
      <c r="A18" s="58" t="s">
        <v>13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  <c r="L18" s="16">
        <v>31</v>
      </c>
      <c r="M18" s="17">
        <v>4</v>
      </c>
      <c r="N18" s="17" t="s">
        <v>0</v>
      </c>
      <c r="O18" s="24">
        <f>SUM(O19:O22)</f>
        <v>12567.11</v>
      </c>
      <c r="P18" s="24">
        <f>SUM(P19:P22)</f>
        <v>4894.11</v>
      </c>
      <c r="Q18" s="25">
        <f t="shared" si="0"/>
        <v>38.94379853442835</v>
      </c>
      <c r="R18" s="74">
        <v>1489.2</v>
      </c>
      <c r="S18" s="75">
        <v>342.92</v>
      </c>
      <c r="T18" s="52">
        <f t="shared" si="2"/>
        <v>23.02712865968305</v>
      </c>
    </row>
    <row r="19" spans="1:20" ht="16.5" customHeight="1">
      <c r="A19" s="58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16">
        <v>31</v>
      </c>
      <c r="M19" s="17">
        <v>4</v>
      </c>
      <c r="N19" s="17">
        <v>5</v>
      </c>
      <c r="O19" s="49">
        <v>928.2</v>
      </c>
      <c r="P19" s="49">
        <v>0</v>
      </c>
      <c r="Q19" s="25">
        <f t="shared" si="0"/>
        <v>0</v>
      </c>
      <c r="R19" s="74">
        <v>942.4</v>
      </c>
      <c r="S19" s="75">
        <v>242.92</v>
      </c>
      <c r="T19" s="52">
        <f t="shared" si="2"/>
        <v>25.776740237691</v>
      </c>
    </row>
    <row r="20" spans="1:20" ht="16.5" customHeight="1">
      <c r="A20" s="58" t="s">
        <v>60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16">
        <v>31</v>
      </c>
      <c r="M20" s="17">
        <v>4</v>
      </c>
      <c r="N20" s="17">
        <v>8</v>
      </c>
      <c r="O20" s="49">
        <v>0</v>
      </c>
      <c r="P20" s="49">
        <v>0</v>
      </c>
      <c r="Q20" s="25">
        <v>0</v>
      </c>
      <c r="R20" s="74">
        <v>120</v>
      </c>
      <c r="S20" s="77">
        <v>0</v>
      </c>
      <c r="T20" s="52">
        <f aca="true" t="shared" si="3" ref="T20">S20*100/R20</f>
        <v>0</v>
      </c>
    </row>
    <row r="21" spans="1:20" ht="16.5" customHeight="1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16">
        <v>31</v>
      </c>
      <c r="M21" s="17">
        <v>4</v>
      </c>
      <c r="N21" s="17">
        <v>9</v>
      </c>
      <c r="O21" s="49">
        <v>6744.8</v>
      </c>
      <c r="P21" s="49">
        <v>0</v>
      </c>
      <c r="Q21" s="25">
        <f t="shared" si="0"/>
        <v>0</v>
      </c>
      <c r="R21" s="74">
        <v>246.8</v>
      </c>
      <c r="S21" s="75">
        <v>100</v>
      </c>
      <c r="T21" s="52">
        <f t="shared" si="2"/>
        <v>40.51863857374392</v>
      </c>
    </row>
    <row r="22" spans="1:20" ht="16.5" customHeight="1">
      <c r="A22" s="58" t="s">
        <v>51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16">
        <v>31</v>
      </c>
      <c r="M22" s="17">
        <v>4</v>
      </c>
      <c r="N22" s="17">
        <v>12</v>
      </c>
      <c r="O22" s="49">
        <v>4894.11</v>
      </c>
      <c r="P22" s="49">
        <v>4894.11</v>
      </c>
      <c r="Q22" s="25">
        <v>0</v>
      </c>
      <c r="R22" s="74">
        <v>180</v>
      </c>
      <c r="S22" s="76">
        <v>0</v>
      </c>
      <c r="T22" s="52">
        <f t="shared" si="2"/>
        <v>0</v>
      </c>
    </row>
    <row r="23" spans="1:20" ht="16.5" customHeight="1">
      <c r="A23" s="58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16">
        <v>31</v>
      </c>
      <c r="M23" s="17">
        <v>5</v>
      </c>
      <c r="N23" s="17" t="s">
        <v>0</v>
      </c>
      <c r="O23" s="24">
        <f>SUM(O24:O26)</f>
        <v>43817.99</v>
      </c>
      <c r="P23" s="24">
        <f>SUM(P24:P26)</f>
        <v>929.89</v>
      </c>
      <c r="Q23" s="25">
        <f aca="true" t="shared" si="4" ref="Q23:Q55">P23*100/O23</f>
        <v>2.1221648916346916</v>
      </c>
      <c r="R23" s="74">
        <v>137420.97</v>
      </c>
      <c r="S23" s="75">
        <v>94619.82</v>
      </c>
      <c r="T23" s="52">
        <f t="shared" si="2"/>
        <v>68.85398931473122</v>
      </c>
    </row>
    <row r="24" spans="1:20" ht="16.5" customHeight="1">
      <c r="A24" s="58" t="s">
        <v>30</v>
      </c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16">
        <v>31</v>
      </c>
      <c r="M24" s="17">
        <v>5</v>
      </c>
      <c r="N24" s="17">
        <v>1</v>
      </c>
      <c r="O24" s="49">
        <v>38638.2</v>
      </c>
      <c r="P24" s="49">
        <v>6.3</v>
      </c>
      <c r="Q24" s="25">
        <f t="shared" si="4"/>
        <v>0.01630510738077861</v>
      </c>
      <c r="R24" s="74">
        <v>129835.51</v>
      </c>
      <c r="S24" s="75">
        <v>93728.33</v>
      </c>
      <c r="T24" s="52">
        <f t="shared" si="2"/>
        <v>72.19005802033666</v>
      </c>
    </row>
    <row r="25" spans="1:20" ht="16.5" customHeight="1">
      <c r="A25" s="58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16">
        <v>31</v>
      </c>
      <c r="M25" s="17">
        <v>5</v>
      </c>
      <c r="N25" s="17">
        <v>2</v>
      </c>
      <c r="O25" s="49">
        <v>3498.04</v>
      </c>
      <c r="P25" s="49">
        <v>860.14</v>
      </c>
      <c r="Q25" s="25">
        <f t="shared" si="4"/>
        <v>24.58919852260123</v>
      </c>
      <c r="R25" s="74">
        <v>6330</v>
      </c>
      <c r="S25" s="75">
        <v>645.04</v>
      </c>
      <c r="T25" s="52">
        <f t="shared" si="2"/>
        <v>10.190205371248025</v>
      </c>
    </row>
    <row r="26" spans="1:20" ht="16.5" customHeight="1">
      <c r="A26" s="58" t="s">
        <v>28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16">
        <v>31</v>
      </c>
      <c r="M26" s="17">
        <v>5</v>
      </c>
      <c r="N26" s="17">
        <v>3</v>
      </c>
      <c r="O26" s="49">
        <v>1681.75</v>
      </c>
      <c r="P26" s="27">
        <v>63.45</v>
      </c>
      <c r="Q26" s="25">
        <f t="shared" si="4"/>
        <v>3.7728556563103908</v>
      </c>
      <c r="R26" s="74">
        <v>1255.45</v>
      </c>
      <c r="S26" s="75">
        <v>246.45</v>
      </c>
      <c r="T26" s="52">
        <f t="shared" si="2"/>
        <v>19.630411406268667</v>
      </c>
    </row>
    <row r="27" spans="1:20" ht="16.5" customHeight="1">
      <c r="A27" s="58" t="s">
        <v>27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16">
        <v>31</v>
      </c>
      <c r="M27" s="17">
        <v>8</v>
      </c>
      <c r="N27" s="17" t="s">
        <v>0</v>
      </c>
      <c r="O27" s="24">
        <f>O28</f>
        <v>16083.64</v>
      </c>
      <c r="P27" s="24">
        <f>P28</f>
        <v>9003.28</v>
      </c>
      <c r="Q27" s="25">
        <f t="shared" si="4"/>
        <v>55.97787565501343</v>
      </c>
      <c r="R27" s="74">
        <v>18087.41</v>
      </c>
      <c r="S27" s="75">
        <v>8675.9</v>
      </c>
      <c r="T27" s="52">
        <f t="shared" si="2"/>
        <v>47.96651372418716</v>
      </c>
    </row>
    <row r="28" spans="1:20" ht="16.5" customHeight="1">
      <c r="A28" s="58" t="s">
        <v>26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16">
        <v>31</v>
      </c>
      <c r="M28" s="17">
        <v>8</v>
      </c>
      <c r="N28" s="17">
        <v>1</v>
      </c>
      <c r="O28" s="49">
        <v>16083.64</v>
      </c>
      <c r="P28" s="27">
        <v>9003.28</v>
      </c>
      <c r="Q28" s="25">
        <f t="shared" si="4"/>
        <v>55.97787565501343</v>
      </c>
      <c r="R28" s="74">
        <v>18087.41</v>
      </c>
      <c r="S28" s="75">
        <v>8675.9</v>
      </c>
      <c r="T28" s="52">
        <f t="shared" si="2"/>
        <v>47.96651372418716</v>
      </c>
    </row>
    <row r="29" spans="1:20" ht="16.5" customHeight="1">
      <c r="A29" s="58" t="s">
        <v>5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16">
        <v>31</v>
      </c>
      <c r="M29" s="17">
        <v>10</v>
      </c>
      <c r="N29" s="17" t="s">
        <v>0</v>
      </c>
      <c r="O29" s="24">
        <f>SUM(O30:O32)</f>
        <v>2967.6499999999996</v>
      </c>
      <c r="P29" s="24">
        <f>SUM(P30:P32)</f>
        <v>1912.05</v>
      </c>
      <c r="Q29" s="25">
        <f t="shared" si="4"/>
        <v>64.42976766128082</v>
      </c>
      <c r="R29" s="74">
        <v>3640.8</v>
      </c>
      <c r="S29" s="75">
        <v>462.47</v>
      </c>
      <c r="T29" s="52">
        <f t="shared" si="2"/>
        <v>12.70242803779389</v>
      </c>
    </row>
    <row r="30" spans="1:20" ht="16.5" customHeight="1">
      <c r="A30" s="5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16">
        <v>31</v>
      </c>
      <c r="M30" s="17">
        <v>10</v>
      </c>
      <c r="N30" s="17">
        <v>1</v>
      </c>
      <c r="O30" s="49">
        <v>21.6</v>
      </c>
      <c r="P30" s="27">
        <v>9</v>
      </c>
      <c r="Q30" s="25">
        <f t="shared" si="4"/>
        <v>41.666666666666664</v>
      </c>
      <c r="R30" s="74">
        <v>21.6</v>
      </c>
      <c r="S30" s="75">
        <v>9</v>
      </c>
      <c r="T30" s="52">
        <f t="shared" si="2"/>
        <v>41.666666666666664</v>
      </c>
    </row>
    <row r="31" spans="1:20" ht="16.5" customHeight="1">
      <c r="A31" s="58" t="s">
        <v>3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6">
        <v>31</v>
      </c>
      <c r="M31" s="17">
        <v>10</v>
      </c>
      <c r="N31" s="17">
        <v>4</v>
      </c>
      <c r="O31" s="49">
        <v>1887</v>
      </c>
      <c r="P31" s="49">
        <v>1424.5</v>
      </c>
      <c r="Q31" s="25">
        <f t="shared" si="4"/>
        <v>75.49019607843137</v>
      </c>
      <c r="R31" s="74">
        <v>2549.7</v>
      </c>
      <c r="S31" s="76">
        <v>0</v>
      </c>
      <c r="T31" s="52">
        <f t="shared" si="2"/>
        <v>0</v>
      </c>
    </row>
    <row r="32" spans="1:20" ht="16.5" customHeight="1">
      <c r="A32" s="58" t="s">
        <v>24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  <c r="L32" s="16">
        <v>31</v>
      </c>
      <c r="M32" s="17">
        <v>10</v>
      </c>
      <c r="N32" s="17">
        <v>6</v>
      </c>
      <c r="O32" s="49">
        <v>1059.05</v>
      </c>
      <c r="P32" s="27">
        <v>478.55</v>
      </c>
      <c r="Q32" s="25">
        <f t="shared" si="4"/>
        <v>45.186723950710544</v>
      </c>
      <c r="R32" s="74">
        <v>1069.5</v>
      </c>
      <c r="S32" s="75">
        <v>453.47</v>
      </c>
      <c r="T32" s="53">
        <f t="shared" si="2"/>
        <v>42.400187003272556</v>
      </c>
    </row>
    <row r="33" spans="1:20" ht="16.5" customHeight="1">
      <c r="A33" s="58" t="s">
        <v>2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  <c r="L33" s="16">
        <v>31</v>
      </c>
      <c r="M33" s="17">
        <v>11</v>
      </c>
      <c r="N33" s="17"/>
      <c r="O33" s="24">
        <f>O34</f>
        <v>20212.02</v>
      </c>
      <c r="P33" s="24">
        <f>P34</f>
        <v>0</v>
      </c>
      <c r="Q33" s="26">
        <v>0</v>
      </c>
      <c r="R33" s="74">
        <v>26189.65</v>
      </c>
      <c r="S33" s="75">
        <v>25340.43</v>
      </c>
      <c r="T33" s="53">
        <f t="shared" si="2"/>
        <v>96.75742134774615</v>
      </c>
    </row>
    <row r="34" spans="1:20" ht="16.5" customHeight="1">
      <c r="A34" s="67" t="s">
        <v>56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16">
        <v>31</v>
      </c>
      <c r="M34" s="17">
        <v>11</v>
      </c>
      <c r="N34" s="17">
        <v>2</v>
      </c>
      <c r="O34" s="49">
        <v>20212.02</v>
      </c>
      <c r="P34" s="27">
        <v>0</v>
      </c>
      <c r="Q34" s="26">
        <v>0</v>
      </c>
      <c r="R34" s="74">
        <v>26189.65</v>
      </c>
      <c r="S34" s="75">
        <v>25340.43</v>
      </c>
      <c r="T34" s="53">
        <f t="shared" si="2"/>
        <v>96.75742134774615</v>
      </c>
    </row>
    <row r="35" spans="1:20" ht="16.5" customHeight="1">
      <c r="A35" s="58" t="s">
        <v>23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  <c r="L35" s="16">
        <v>31</v>
      </c>
      <c r="M35" s="17">
        <v>12</v>
      </c>
      <c r="N35" s="17" t="s">
        <v>0</v>
      </c>
      <c r="O35" s="24">
        <f>O36</f>
        <v>667.5</v>
      </c>
      <c r="P35" s="24">
        <f>P36</f>
        <v>343.5</v>
      </c>
      <c r="Q35" s="25">
        <f t="shared" si="4"/>
        <v>51.46067415730337</v>
      </c>
      <c r="R35" s="74">
        <v>552.89</v>
      </c>
      <c r="S35" s="75">
        <v>305</v>
      </c>
      <c r="T35" s="52">
        <f t="shared" si="2"/>
        <v>55.16468013528912</v>
      </c>
    </row>
    <row r="36" spans="1:20" ht="16.5" customHeight="1">
      <c r="A36" s="58" t="s">
        <v>22</v>
      </c>
      <c r="B36" s="58"/>
      <c r="C36" s="58"/>
      <c r="D36" s="58"/>
      <c r="E36" s="58"/>
      <c r="F36" s="58"/>
      <c r="G36" s="58"/>
      <c r="H36" s="58"/>
      <c r="I36" s="58"/>
      <c r="J36" s="58"/>
      <c r="K36" s="59"/>
      <c r="L36" s="16">
        <v>31</v>
      </c>
      <c r="M36" s="17">
        <v>12</v>
      </c>
      <c r="N36" s="17">
        <v>2</v>
      </c>
      <c r="O36" s="49">
        <v>667.5</v>
      </c>
      <c r="P36" s="27">
        <v>343.5</v>
      </c>
      <c r="Q36" s="25">
        <f t="shared" si="4"/>
        <v>51.46067415730337</v>
      </c>
      <c r="R36" s="74">
        <v>552.89</v>
      </c>
      <c r="S36" s="75">
        <v>305</v>
      </c>
      <c r="T36" s="52">
        <f t="shared" si="2"/>
        <v>55.16468013528912</v>
      </c>
    </row>
    <row r="37" spans="1:20" ht="21.75" customHeight="1">
      <c r="A37" s="58" t="s">
        <v>21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16">
        <v>31</v>
      </c>
      <c r="M37" s="17">
        <v>13</v>
      </c>
      <c r="N37" s="17" t="s">
        <v>0</v>
      </c>
      <c r="O37" s="24">
        <f>O38</f>
        <v>3000</v>
      </c>
      <c r="P37" s="24">
        <f>P38</f>
        <v>766.46</v>
      </c>
      <c r="Q37" s="25">
        <f t="shared" si="4"/>
        <v>25.548666666666666</v>
      </c>
      <c r="R37" s="74">
        <v>2300</v>
      </c>
      <c r="S37" s="75">
        <v>395.91</v>
      </c>
      <c r="T37" s="52">
        <f t="shared" si="2"/>
        <v>17.213478260869564</v>
      </c>
    </row>
    <row r="38" spans="1:20" ht="21.75" customHeight="1">
      <c r="A38" s="58" t="s">
        <v>20</v>
      </c>
      <c r="B38" s="58"/>
      <c r="C38" s="58"/>
      <c r="D38" s="58"/>
      <c r="E38" s="58"/>
      <c r="F38" s="58"/>
      <c r="G38" s="58"/>
      <c r="H38" s="58"/>
      <c r="I38" s="58"/>
      <c r="J38" s="58"/>
      <c r="K38" s="59"/>
      <c r="L38" s="16">
        <v>31</v>
      </c>
      <c r="M38" s="17">
        <v>13</v>
      </c>
      <c r="N38" s="17">
        <v>1</v>
      </c>
      <c r="O38" s="49">
        <v>3000</v>
      </c>
      <c r="P38" s="27">
        <v>766.46</v>
      </c>
      <c r="Q38" s="25">
        <f t="shared" si="4"/>
        <v>25.548666666666666</v>
      </c>
      <c r="R38" s="74">
        <v>2300</v>
      </c>
      <c r="S38" s="75">
        <v>395.91</v>
      </c>
      <c r="T38" s="52">
        <f t="shared" si="2"/>
        <v>17.213478260869564</v>
      </c>
    </row>
    <row r="39" spans="1:20" ht="32.25" customHeight="1">
      <c r="A39" s="58" t="s">
        <v>19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  <c r="L39" s="16">
        <v>31</v>
      </c>
      <c r="M39" s="17">
        <v>14</v>
      </c>
      <c r="N39" s="17" t="s">
        <v>0</v>
      </c>
      <c r="O39" s="24">
        <f>O40+O41</f>
        <v>7854.4400000000005</v>
      </c>
      <c r="P39" s="24">
        <f>P40+P41</f>
        <v>3229.44</v>
      </c>
      <c r="Q39" s="25">
        <f t="shared" si="4"/>
        <v>41.11610757737025</v>
      </c>
      <c r="R39" s="74">
        <v>7548</v>
      </c>
      <c r="S39" s="75">
        <v>3750</v>
      </c>
      <c r="T39" s="52">
        <f t="shared" si="2"/>
        <v>49.68203497615262</v>
      </c>
    </row>
    <row r="40" spans="1:20" ht="32.25" customHeight="1">
      <c r="A40" s="58" t="s">
        <v>18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16">
        <v>31</v>
      </c>
      <c r="M40" s="17">
        <v>14</v>
      </c>
      <c r="N40" s="17">
        <v>1</v>
      </c>
      <c r="O40" s="49">
        <v>6257</v>
      </c>
      <c r="P40" s="27">
        <v>3132</v>
      </c>
      <c r="Q40" s="25">
        <f t="shared" si="4"/>
        <v>50.05593735016781</v>
      </c>
      <c r="R40" s="74">
        <v>7500</v>
      </c>
      <c r="S40" s="75">
        <v>3750</v>
      </c>
      <c r="T40" s="52">
        <f t="shared" si="2"/>
        <v>50</v>
      </c>
    </row>
    <row r="41" spans="1:20" ht="21.75" customHeight="1">
      <c r="A41" s="67" t="s">
        <v>57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16">
        <v>31</v>
      </c>
      <c r="M41" s="17">
        <v>14</v>
      </c>
      <c r="N41" s="17">
        <v>3</v>
      </c>
      <c r="O41" s="49">
        <v>1597.44</v>
      </c>
      <c r="P41" s="27">
        <v>97.44</v>
      </c>
      <c r="Q41" s="25">
        <v>0</v>
      </c>
      <c r="R41" s="49">
        <v>0</v>
      </c>
      <c r="S41" s="27">
        <v>0</v>
      </c>
      <c r="T41" s="52">
        <v>0</v>
      </c>
    </row>
    <row r="42" spans="1:20" ht="21.75" customHeight="1">
      <c r="A42" s="58" t="s">
        <v>17</v>
      </c>
      <c r="B42" s="58"/>
      <c r="C42" s="58"/>
      <c r="D42" s="58"/>
      <c r="E42" s="58"/>
      <c r="F42" s="58"/>
      <c r="G42" s="58"/>
      <c r="H42" s="58"/>
      <c r="I42" s="58"/>
      <c r="J42" s="58"/>
      <c r="K42" s="59"/>
      <c r="L42" s="16">
        <v>38</v>
      </c>
      <c r="M42" s="17" t="s">
        <v>0</v>
      </c>
      <c r="N42" s="17" t="s">
        <v>0</v>
      </c>
      <c r="O42" s="24">
        <f>O43</f>
        <v>0</v>
      </c>
      <c r="P42" s="24">
        <f>P43</f>
        <v>0</v>
      </c>
      <c r="Q42" s="25">
        <v>0</v>
      </c>
      <c r="R42" s="24">
        <v>15.2</v>
      </c>
      <c r="S42" s="24">
        <f>S43</f>
        <v>0</v>
      </c>
      <c r="T42" s="52">
        <v>0</v>
      </c>
    </row>
    <row r="43" spans="1:20" ht="16.5" customHeight="1">
      <c r="A43" s="58" t="s">
        <v>15</v>
      </c>
      <c r="B43" s="58"/>
      <c r="C43" s="58"/>
      <c r="D43" s="58"/>
      <c r="E43" s="58"/>
      <c r="F43" s="58"/>
      <c r="G43" s="58"/>
      <c r="H43" s="58"/>
      <c r="I43" s="58"/>
      <c r="J43" s="58"/>
      <c r="K43" s="59"/>
      <c r="L43" s="16">
        <v>38</v>
      </c>
      <c r="M43" s="17">
        <v>1</v>
      </c>
      <c r="N43" s="17" t="s">
        <v>0</v>
      </c>
      <c r="O43" s="24">
        <f>O44</f>
        <v>0</v>
      </c>
      <c r="P43" s="24">
        <f>P44</f>
        <v>0</v>
      </c>
      <c r="Q43" s="25">
        <v>0</v>
      </c>
      <c r="R43" s="24">
        <v>15.2</v>
      </c>
      <c r="S43" s="24">
        <f>S44</f>
        <v>0</v>
      </c>
      <c r="T43" s="52">
        <v>0</v>
      </c>
    </row>
    <row r="44" spans="1:20" ht="32.25" customHeight="1">
      <c r="A44" s="59" t="s">
        <v>61</v>
      </c>
      <c r="B44" s="78"/>
      <c r="C44" s="78"/>
      <c r="D44" s="78"/>
      <c r="E44" s="78"/>
      <c r="F44" s="78"/>
      <c r="G44" s="78"/>
      <c r="H44" s="78"/>
      <c r="I44" s="78"/>
      <c r="J44" s="78"/>
      <c r="K44" s="79"/>
      <c r="L44" s="16">
        <v>38</v>
      </c>
      <c r="M44" s="17">
        <v>1</v>
      </c>
      <c r="N44" s="17">
        <v>2</v>
      </c>
      <c r="O44" s="24">
        <v>0</v>
      </c>
      <c r="P44" s="24">
        <v>0</v>
      </c>
      <c r="Q44" s="25">
        <v>0</v>
      </c>
      <c r="R44" s="24">
        <v>15.2</v>
      </c>
      <c r="S44" s="24">
        <v>0</v>
      </c>
      <c r="T44" s="52">
        <v>0</v>
      </c>
    </row>
    <row r="45" spans="1:20" ht="21.75" customHeight="1">
      <c r="A45" s="58" t="s">
        <v>16</v>
      </c>
      <c r="B45" s="58"/>
      <c r="C45" s="58"/>
      <c r="D45" s="58"/>
      <c r="E45" s="58"/>
      <c r="F45" s="58"/>
      <c r="G45" s="58"/>
      <c r="H45" s="58"/>
      <c r="I45" s="58"/>
      <c r="J45" s="58"/>
      <c r="K45" s="59"/>
      <c r="L45" s="16">
        <v>40</v>
      </c>
      <c r="M45" s="17" t="s">
        <v>0</v>
      </c>
      <c r="N45" s="17" t="s">
        <v>0</v>
      </c>
      <c r="O45" s="24">
        <f>O46+O48+O50+O56+O58+O61</f>
        <v>347611.3399999999</v>
      </c>
      <c r="P45" s="24">
        <f>P46+P48+P50+P56+P58+P61</f>
        <v>176619.69</v>
      </c>
      <c r="Q45" s="25">
        <f t="shared" si="4"/>
        <v>50.80953055213908</v>
      </c>
      <c r="R45" s="74">
        <v>377378.58</v>
      </c>
      <c r="S45" s="75">
        <v>192497.32</v>
      </c>
      <c r="T45" s="52">
        <f t="shared" si="2"/>
        <v>51.00907422991522</v>
      </c>
    </row>
    <row r="46" spans="1:20" ht="16.5" customHeight="1">
      <c r="A46" s="58" t="s">
        <v>15</v>
      </c>
      <c r="B46" s="58"/>
      <c r="C46" s="58"/>
      <c r="D46" s="58"/>
      <c r="E46" s="58"/>
      <c r="F46" s="58"/>
      <c r="G46" s="58"/>
      <c r="H46" s="58"/>
      <c r="I46" s="58"/>
      <c r="J46" s="58"/>
      <c r="K46" s="59"/>
      <c r="L46" s="16">
        <v>40</v>
      </c>
      <c r="M46" s="17">
        <v>1</v>
      </c>
      <c r="N46" s="17" t="s">
        <v>0</v>
      </c>
      <c r="O46" s="24">
        <f>O47</f>
        <v>100</v>
      </c>
      <c r="P46" s="24">
        <f>P47</f>
        <v>0</v>
      </c>
      <c r="Q46" s="25">
        <f t="shared" si="4"/>
        <v>0</v>
      </c>
      <c r="R46" s="74">
        <v>10</v>
      </c>
      <c r="S46" s="76">
        <v>0</v>
      </c>
      <c r="T46" s="52">
        <f t="shared" si="2"/>
        <v>0</v>
      </c>
    </row>
    <row r="47" spans="1:20" ht="16.5" customHeight="1">
      <c r="A47" s="58" t="s">
        <v>14</v>
      </c>
      <c r="B47" s="58"/>
      <c r="C47" s="58"/>
      <c r="D47" s="58"/>
      <c r="E47" s="58"/>
      <c r="F47" s="58"/>
      <c r="G47" s="58"/>
      <c r="H47" s="58"/>
      <c r="I47" s="58"/>
      <c r="J47" s="58"/>
      <c r="K47" s="59"/>
      <c r="L47" s="16">
        <v>40</v>
      </c>
      <c r="M47" s="17">
        <v>1</v>
      </c>
      <c r="N47" s="17">
        <v>13</v>
      </c>
      <c r="O47" s="49">
        <v>100</v>
      </c>
      <c r="P47" s="49">
        <v>0</v>
      </c>
      <c r="Q47" s="25">
        <f t="shared" si="4"/>
        <v>0</v>
      </c>
      <c r="R47" s="74">
        <v>10</v>
      </c>
      <c r="S47" s="76">
        <v>0</v>
      </c>
      <c r="T47" s="52">
        <f t="shared" si="2"/>
        <v>0</v>
      </c>
    </row>
    <row r="48" spans="1:20" ht="16.5" customHeight="1">
      <c r="A48" s="58" t="s">
        <v>13</v>
      </c>
      <c r="B48" s="58"/>
      <c r="C48" s="58"/>
      <c r="D48" s="58"/>
      <c r="E48" s="58"/>
      <c r="F48" s="58"/>
      <c r="G48" s="58"/>
      <c r="H48" s="58"/>
      <c r="I48" s="58"/>
      <c r="J48" s="58"/>
      <c r="K48" s="59"/>
      <c r="L48" s="16">
        <v>40</v>
      </c>
      <c r="M48" s="17">
        <v>4</v>
      </c>
      <c r="N48" s="17" t="s">
        <v>0</v>
      </c>
      <c r="O48" s="24">
        <f>O49</f>
        <v>395.85</v>
      </c>
      <c r="P48" s="24">
        <f>P49</f>
        <v>0</v>
      </c>
      <c r="Q48" s="25">
        <f t="shared" si="4"/>
        <v>0</v>
      </c>
      <c r="R48" s="74">
        <v>418.71</v>
      </c>
      <c r="S48" s="75">
        <v>230.31</v>
      </c>
      <c r="T48" s="52">
        <f t="shared" si="2"/>
        <v>55.00465716128108</v>
      </c>
    </row>
    <row r="49" spans="1:20" ht="16.5" customHeight="1">
      <c r="A49" s="58" t="s">
        <v>12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16">
        <v>40</v>
      </c>
      <c r="M49" s="17">
        <v>4</v>
      </c>
      <c r="N49" s="17">
        <v>1</v>
      </c>
      <c r="O49" s="49">
        <v>395.85</v>
      </c>
      <c r="P49" s="49">
        <v>0</v>
      </c>
      <c r="Q49" s="25">
        <f t="shared" si="4"/>
        <v>0</v>
      </c>
      <c r="R49" s="74">
        <v>418.71</v>
      </c>
      <c r="S49" s="75">
        <v>230.31</v>
      </c>
      <c r="T49" s="52">
        <f t="shared" si="2"/>
        <v>55.00465716128108</v>
      </c>
    </row>
    <row r="50" spans="1:20" ht="16.5" customHeight="1">
      <c r="A50" s="58" t="s">
        <v>11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  <c r="L50" s="16">
        <v>40</v>
      </c>
      <c r="M50" s="17">
        <v>7</v>
      </c>
      <c r="N50" s="17" t="s">
        <v>0</v>
      </c>
      <c r="O50" s="24">
        <f>SUM(O51:O55)</f>
        <v>331142.41</v>
      </c>
      <c r="P50" s="24">
        <f>SUM(P51:P55)</f>
        <v>170586.6</v>
      </c>
      <c r="Q50" s="25">
        <f t="shared" si="4"/>
        <v>51.514573442888214</v>
      </c>
      <c r="R50" s="74">
        <v>357949.23</v>
      </c>
      <c r="S50" s="75">
        <v>184138.76</v>
      </c>
      <c r="T50" s="52">
        <f t="shared" si="2"/>
        <v>51.442703201233314</v>
      </c>
    </row>
    <row r="51" spans="1:20" ht="16.5" customHeight="1">
      <c r="A51" s="58" t="s">
        <v>10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  <c r="L51" s="16">
        <v>40</v>
      </c>
      <c r="M51" s="17">
        <v>7</v>
      </c>
      <c r="N51" s="17">
        <v>1</v>
      </c>
      <c r="O51" s="49">
        <v>88844.12</v>
      </c>
      <c r="P51" s="27">
        <v>46334.82</v>
      </c>
      <c r="Q51" s="25">
        <f t="shared" si="4"/>
        <v>52.1529393278925</v>
      </c>
      <c r="R51" s="74">
        <v>100126</v>
      </c>
      <c r="S51" s="75">
        <v>48137.3</v>
      </c>
      <c r="T51" s="52">
        <f t="shared" si="2"/>
        <v>48.07672332860596</v>
      </c>
    </row>
    <row r="52" spans="1:20" ht="16.5" customHeight="1">
      <c r="A52" s="58" t="s">
        <v>9</v>
      </c>
      <c r="B52" s="58"/>
      <c r="C52" s="58"/>
      <c r="D52" s="58"/>
      <c r="E52" s="58"/>
      <c r="F52" s="58"/>
      <c r="G52" s="58"/>
      <c r="H52" s="58"/>
      <c r="I52" s="58"/>
      <c r="J52" s="58"/>
      <c r="K52" s="59"/>
      <c r="L52" s="16">
        <v>40</v>
      </c>
      <c r="M52" s="17">
        <v>7</v>
      </c>
      <c r="N52" s="17">
        <v>2</v>
      </c>
      <c r="O52" s="49">
        <v>179866.75</v>
      </c>
      <c r="P52" s="27">
        <v>92232.09</v>
      </c>
      <c r="Q52" s="25">
        <f t="shared" si="4"/>
        <v>51.2780099712704</v>
      </c>
      <c r="R52" s="74">
        <v>189889.73</v>
      </c>
      <c r="S52" s="75">
        <v>100744.5</v>
      </c>
      <c r="T52" s="52">
        <f t="shared" si="2"/>
        <v>53.05421204190453</v>
      </c>
    </row>
    <row r="53" spans="1:20" ht="16.5" customHeight="1">
      <c r="A53" s="58" t="s">
        <v>8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16">
        <v>40</v>
      </c>
      <c r="M53" s="17">
        <v>7</v>
      </c>
      <c r="N53" s="17">
        <v>3</v>
      </c>
      <c r="O53" s="49">
        <v>43070.54</v>
      </c>
      <c r="P53" s="27">
        <v>23124.54</v>
      </c>
      <c r="Q53" s="25">
        <f t="shared" si="4"/>
        <v>53.6899235533151</v>
      </c>
      <c r="R53" s="74">
        <v>47045.95</v>
      </c>
      <c r="S53" s="75">
        <v>26129.77</v>
      </c>
      <c r="T53" s="52">
        <f t="shared" si="2"/>
        <v>55.540955172549396</v>
      </c>
    </row>
    <row r="54" spans="1:20" ht="16.5" customHeight="1">
      <c r="A54" s="58" t="s">
        <v>7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16">
        <v>40</v>
      </c>
      <c r="M54" s="17">
        <v>7</v>
      </c>
      <c r="N54" s="17">
        <v>7</v>
      </c>
      <c r="O54" s="49">
        <v>1616.83</v>
      </c>
      <c r="P54" s="27">
        <v>847.88</v>
      </c>
      <c r="Q54" s="25">
        <f t="shared" si="4"/>
        <v>52.44088741549823</v>
      </c>
      <c r="R54" s="74">
        <v>415</v>
      </c>
      <c r="S54" s="75">
        <v>187.21</v>
      </c>
      <c r="T54" s="52">
        <f t="shared" si="2"/>
        <v>45.11084337349398</v>
      </c>
    </row>
    <row r="55" spans="1:20" ht="16.5" customHeight="1">
      <c r="A55" s="58" t="s">
        <v>6</v>
      </c>
      <c r="B55" s="58"/>
      <c r="C55" s="58"/>
      <c r="D55" s="58"/>
      <c r="E55" s="58"/>
      <c r="F55" s="58"/>
      <c r="G55" s="58"/>
      <c r="H55" s="58"/>
      <c r="I55" s="58"/>
      <c r="J55" s="58"/>
      <c r="K55" s="59"/>
      <c r="L55" s="16">
        <v>40</v>
      </c>
      <c r="M55" s="17">
        <v>7</v>
      </c>
      <c r="N55" s="17">
        <v>9</v>
      </c>
      <c r="O55" s="49">
        <v>17744.17</v>
      </c>
      <c r="P55" s="27">
        <v>8047.27</v>
      </c>
      <c r="Q55" s="25">
        <f t="shared" si="4"/>
        <v>45.351628168575935</v>
      </c>
      <c r="R55" s="74">
        <v>20472.55</v>
      </c>
      <c r="S55" s="75">
        <v>8939.97</v>
      </c>
      <c r="T55" s="52">
        <f t="shared" si="2"/>
        <v>43.668082383484226</v>
      </c>
    </row>
    <row r="56" spans="1:20" ht="16.5" customHeight="1">
      <c r="A56" s="58" t="s">
        <v>27</v>
      </c>
      <c r="B56" s="58"/>
      <c r="C56" s="58"/>
      <c r="D56" s="58"/>
      <c r="E56" s="58"/>
      <c r="F56" s="58"/>
      <c r="G56" s="58"/>
      <c r="H56" s="58"/>
      <c r="I56" s="58"/>
      <c r="J56" s="58"/>
      <c r="K56" s="59"/>
      <c r="L56" s="16">
        <v>40</v>
      </c>
      <c r="M56" s="17">
        <v>8</v>
      </c>
      <c r="N56" s="17"/>
      <c r="O56" s="24">
        <f>O57</f>
        <v>30</v>
      </c>
      <c r="P56" s="24">
        <f>P57</f>
        <v>0</v>
      </c>
      <c r="Q56" s="25">
        <v>0</v>
      </c>
      <c r="R56" s="24">
        <v>0</v>
      </c>
      <c r="S56" s="24">
        <f>S57</f>
        <v>0</v>
      </c>
      <c r="T56" s="52">
        <v>0</v>
      </c>
    </row>
    <row r="57" spans="1:20" ht="16.5" customHeight="1">
      <c r="A57" s="58" t="s">
        <v>26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16">
        <v>40</v>
      </c>
      <c r="M57" s="17">
        <v>8</v>
      </c>
      <c r="N57" s="17">
        <v>1</v>
      </c>
      <c r="O57" s="49">
        <v>30</v>
      </c>
      <c r="P57" s="49">
        <v>0</v>
      </c>
      <c r="Q57" s="25">
        <v>0</v>
      </c>
      <c r="R57" s="49">
        <v>0</v>
      </c>
      <c r="S57" s="49">
        <v>0</v>
      </c>
      <c r="T57" s="52">
        <v>0</v>
      </c>
    </row>
    <row r="58" spans="1:20" ht="16.5" customHeight="1">
      <c r="A58" s="58" t="s">
        <v>5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  <c r="L58" s="16">
        <v>40</v>
      </c>
      <c r="M58" s="17">
        <v>10</v>
      </c>
      <c r="N58" s="17" t="s">
        <v>0</v>
      </c>
      <c r="O58" s="24">
        <f>SUM(O59:O60)</f>
        <v>13642.029999999999</v>
      </c>
      <c r="P58" s="24">
        <f>SUM(P59:P60)</f>
        <v>5787.97</v>
      </c>
      <c r="Q58" s="25">
        <f aca="true" t="shared" si="5" ref="Q58:Q64">P58*100/O58</f>
        <v>42.42748329977284</v>
      </c>
      <c r="R58" s="74">
        <v>16984.93</v>
      </c>
      <c r="S58" s="75">
        <v>6335.94</v>
      </c>
      <c r="T58" s="52">
        <f t="shared" si="2"/>
        <v>37.30330357558141</v>
      </c>
    </row>
    <row r="59" spans="1:20" ht="16.5" customHeight="1">
      <c r="A59" s="58" t="s">
        <v>4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  <c r="L59" s="16">
        <v>40</v>
      </c>
      <c r="M59" s="17">
        <v>10</v>
      </c>
      <c r="N59" s="17">
        <v>3</v>
      </c>
      <c r="O59" s="49">
        <v>7459.03</v>
      </c>
      <c r="P59" s="27">
        <v>3179.59</v>
      </c>
      <c r="Q59" s="25">
        <f t="shared" si="5"/>
        <v>42.627392569811356</v>
      </c>
      <c r="R59" s="74">
        <v>10769.33</v>
      </c>
      <c r="S59" s="75">
        <v>4007.11</v>
      </c>
      <c r="T59" s="52">
        <f t="shared" si="2"/>
        <v>37.20853572134943</v>
      </c>
    </row>
    <row r="60" spans="1:20" ht="16.5" customHeight="1">
      <c r="A60" s="58" t="s">
        <v>3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  <c r="L60" s="16">
        <v>40</v>
      </c>
      <c r="M60" s="17">
        <v>10</v>
      </c>
      <c r="N60" s="17">
        <v>4</v>
      </c>
      <c r="O60" s="49">
        <v>6183</v>
      </c>
      <c r="P60" s="27">
        <v>2608.38</v>
      </c>
      <c r="Q60" s="25">
        <f t="shared" si="5"/>
        <v>42.1863173216885</v>
      </c>
      <c r="R60" s="74">
        <v>6215.6</v>
      </c>
      <c r="S60" s="75">
        <v>2328.83</v>
      </c>
      <c r="T60" s="52">
        <f t="shared" si="2"/>
        <v>37.46750112619859</v>
      </c>
    </row>
    <row r="61" spans="1:20" ht="16.5" customHeight="1">
      <c r="A61" s="58" t="s">
        <v>2</v>
      </c>
      <c r="B61" s="58"/>
      <c r="C61" s="58"/>
      <c r="D61" s="58"/>
      <c r="E61" s="58"/>
      <c r="F61" s="58"/>
      <c r="G61" s="58"/>
      <c r="H61" s="58"/>
      <c r="I61" s="58"/>
      <c r="J61" s="58"/>
      <c r="K61" s="59"/>
      <c r="L61" s="16">
        <v>40</v>
      </c>
      <c r="M61" s="17">
        <v>11</v>
      </c>
      <c r="N61" s="17" t="s">
        <v>0</v>
      </c>
      <c r="O61" s="24">
        <f>SUM(O62:O63)</f>
        <v>2301.05</v>
      </c>
      <c r="P61" s="24">
        <f>SUM(P62:P63)</f>
        <v>245.12</v>
      </c>
      <c r="Q61" s="25">
        <f t="shared" si="5"/>
        <v>10.652528193650724</v>
      </c>
      <c r="R61" s="24">
        <f aca="true" t="shared" si="6" ref="R61:S61">SUM(R62:R63)</f>
        <v>2015.7</v>
      </c>
      <c r="S61" s="24">
        <f t="shared" si="6"/>
        <v>1792.32</v>
      </c>
      <c r="T61" s="52">
        <f t="shared" si="2"/>
        <v>88.9179937490698</v>
      </c>
    </row>
    <row r="62" spans="1:20" ht="16.5" customHeight="1" thickBot="1">
      <c r="A62" s="65" t="s">
        <v>1</v>
      </c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18">
        <v>40</v>
      </c>
      <c r="M62" s="19">
        <v>11</v>
      </c>
      <c r="N62" s="19">
        <v>1</v>
      </c>
      <c r="O62" s="49">
        <v>2301.05</v>
      </c>
      <c r="P62" s="27">
        <v>245.12</v>
      </c>
      <c r="Q62" s="28">
        <f t="shared" si="5"/>
        <v>10.652528193650724</v>
      </c>
      <c r="R62" s="74">
        <v>575.7</v>
      </c>
      <c r="S62" s="75">
        <v>352.32</v>
      </c>
      <c r="T62" s="54">
        <f t="shared" si="2"/>
        <v>61.19854090672224</v>
      </c>
    </row>
    <row r="63" spans="1:20" ht="16.5" customHeight="1" thickBot="1">
      <c r="A63" s="65" t="s">
        <v>56</v>
      </c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18">
        <v>40</v>
      </c>
      <c r="M63" s="19">
        <v>11</v>
      </c>
      <c r="N63" s="19">
        <v>2</v>
      </c>
      <c r="O63" s="49">
        <v>0</v>
      </c>
      <c r="P63" s="27">
        <v>0</v>
      </c>
      <c r="Q63" s="28">
        <v>0</v>
      </c>
      <c r="R63" s="74">
        <v>1440</v>
      </c>
      <c r="S63" s="75">
        <v>1440</v>
      </c>
      <c r="T63" s="54">
        <f aca="true" t="shared" si="7" ref="T63">S63*100/R63</f>
        <v>100</v>
      </c>
    </row>
    <row r="64" spans="1:20" ht="19.5" customHeight="1" thickBot="1">
      <c r="A64" s="1" t="s">
        <v>54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 t="s">
        <v>0</v>
      </c>
      <c r="N64" s="21" t="s">
        <v>0</v>
      </c>
      <c r="O64" s="29">
        <f>O8+O42+O45</f>
        <v>510515.35999999987</v>
      </c>
      <c r="P64" s="29">
        <f>P8+P42+P45</f>
        <v>220275.36000000002</v>
      </c>
      <c r="Q64" s="30">
        <f t="shared" si="5"/>
        <v>43.14764593958545</v>
      </c>
      <c r="R64" s="29">
        <f>R8+R42+R45</f>
        <v>639524.62</v>
      </c>
      <c r="S64" s="29">
        <f>S8+S42+S45</f>
        <v>353609.82</v>
      </c>
      <c r="T64" s="29">
        <f t="shared" si="2"/>
        <v>55.2926046850237</v>
      </c>
    </row>
    <row r="65" spans="1:17" ht="11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50"/>
      <c r="P65" s="31"/>
      <c r="Q65" s="31"/>
    </row>
    <row r="66" spans="1:17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</sheetData>
  <mergeCells count="61">
    <mergeCell ref="A63:K63"/>
    <mergeCell ref="A2:T2"/>
    <mergeCell ref="A3:T3"/>
    <mergeCell ref="A29:K29"/>
    <mergeCell ref="A28:K28"/>
    <mergeCell ref="A30:K30"/>
    <mergeCell ref="A12:K12"/>
    <mergeCell ref="A24:K24"/>
    <mergeCell ref="A25:K25"/>
    <mergeCell ref="A27:K27"/>
    <mergeCell ref="A26:K26"/>
    <mergeCell ref="A20:K20"/>
    <mergeCell ref="A62:K62"/>
    <mergeCell ref="A59:K59"/>
    <mergeCell ref="A60:K60"/>
    <mergeCell ref="A61:K61"/>
    <mergeCell ref="A50:K50"/>
    <mergeCell ref="A48:K48"/>
    <mergeCell ref="A49:K49"/>
    <mergeCell ref="A58:K58"/>
    <mergeCell ref="A52:K52"/>
    <mergeCell ref="A53:K53"/>
    <mergeCell ref="A56:K56"/>
    <mergeCell ref="A57:K57"/>
    <mergeCell ref="A54:K54"/>
    <mergeCell ref="A55:K55"/>
    <mergeCell ref="A51:K51"/>
    <mergeCell ref="A47:K47"/>
    <mergeCell ref="A46:K46"/>
    <mergeCell ref="A35:K35"/>
    <mergeCell ref="A37:K37"/>
    <mergeCell ref="A39:K39"/>
    <mergeCell ref="A36:K36"/>
    <mergeCell ref="A38:K38"/>
    <mergeCell ref="A40:K40"/>
    <mergeCell ref="A45:K45"/>
    <mergeCell ref="A41:K41"/>
    <mergeCell ref="A44:K44"/>
    <mergeCell ref="A16:K16"/>
    <mergeCell ref="A19:K19"/>
    <mergeCell ref="A21:K21"/>
    <mergeCell ref="A43:K43"/>
    <mergeCell ref="A33:K33"/>
    <mergeCell ref="A34:K34"/>
    <mergeCell ref="A31:K31"/>
    <mergeCell ref="A32:K32"/>
    <mergeCell ref="R5:T5"/>
    <mergeCell ref="O5:Q5"/>
    <mergeCell ref="A42:K42"/>
    <mergeCell ref="L5:N5"/>
    <mergeCell ref="A22:K22"/>
    <mergeCell ref="A13:K13"/>
    <mergeCell ref="A8:K8"/>
    <mergeCell ref="A18:K18"/>
    <mergeCell ref="A9:K9"/>
    <mergeCell ref="A14:K14"/>
    <mergeCell ref="A23:K23"/>
    <mergeCell ref="A10:K10"/>
    <mergeCell ref="A11:K11"/>
    <mergeCell ref="A15:K15"/>
    <mergeCell ref="A17:K17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2022-07-13T09:04:35Z</cp:lastPrinted>
  <dcterms:created xsi:type="dcterms:W3CDTF">2021-05-24T06:42:51Z</dcterms:created>
  <dcterms:modified xsi:type="dcterms:W3CDTF">2023-07-20T14:14:18Z</dcterms:modified>
  <cp:category/>
  <cp:version/>
  <cp:contentType/>
  <cp:contentStatus/>
</cp:coreProperties>
</file>