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балансировка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P38" i="1"/>
  <c r="O38"/>
  <c r="G38"/>
  <c r="M38" s="1"/>
  <c r="I38" s="1"/>
  <c r="C38"/>
  <c r="P37"/>
  <c r="O37"/>
  <c r="H37"/>
  <c r="G37"/>
  <c r="F37"/>
  <c r="L37" s="1"/>
  <c r="E37"/>
  <c r="D37"/>
  <c r="J37" s="1"/>
  <c r="I37" s="1"/>
  <c r="C37"/>
  <c r="P36"/>
  <c r="O36"/>
  <c r="G36"/>
  <c r="M36" s="1"/>
  <c r="I36" s="1"/>
  <c r="F36"/>
  <c r="E36"/>
  <c r="D36"/>
  <c r="C36"/>
  <c r="P35"/>
  <c r="O35"/>
  <c r="I35"/>
  <c r="G35"/>
  <c r="E35"/>
  <c r="D35"/>
  <c r="C35"/>
  <c r="P34"/>
  <c r="O34"/>
  <c r="N34"/>
  <c r="L34"/>
  <c r="G34"/>
  <c r="E34"/>
  <c r="D34"/>
  <c r="J34" s="1"/>
  <c r="I34" s="1"/>
  <c r="C34"/>
  <c r="P33"/>
  <c r="O33"/>
  <c r="H33"/>
  <c r="G33"/>
  <c r="F33"/>
  <c r="E33"/>
  <c r="D33"/>
  <c r="C33"/>
  <c r="P32"/>
  <c r="O32"/>
  <c r="N32"/>
  <c r="G32"/>
  <c r="E32"/>
  <c r="D32"/>
  <c r="J32" s="1"/>
  <c r="C32"/>
  <c r="P31"/>
  <c r="O31"/>
  <c r="N31"/>
  <c r="L31"/>
  <c r="K31"/>
  <c r="H31"/>
  <c r="G31"/>
  <c r="M33" s="1"/>
  <c r="F31"/>
  <c r="E31"/>
  <c r="D31"/>
  <c r="C31"/>
  <c r="P30"/>
  <c r="O30"/>
  <c r="G30"/>
  <c r="M30" s="1"/>
  <c r="F30"/>
  <c r="L30" s="1"/>
  <c r="E30"/>
  <c r="K30" s="1"/>
  <c r="I30" s="1"/>
  <c r="D30"/>
  <c r="C30"/>
  <c r="P29"/>
  <c r="O29"/>
  <c r="N29"/>
  <c r="G29"/>
  <c r="M29" s="1"/>
  <c r="F29"/>
  <c r="L29" s="1"/>
  <c r="E29"/>
  <c r="K29" s="1"/>
  <c r="D29"/>
  <c r="J29" s="1"/>
  <c r="C29"/>
  <c r="P28"/>
  <c r="O28"/>
  <c r="H28"/>
  <c r="G28"/>
  <c r="F28"/>
  <c r="L28" s="1"/>
  <c r="E28"/>
  <c r="D28"/>
  <c r="J28" s="1"/>
  <c r="I28" s="1"/>
  <c r="C28"/>
  <c r="P27"/>
  <c r="O27"/>
  <c r="H27"/>
  <c r="G27"/>
  <c r="F27"/>
  <c r="M27" s="1"/>
  <c r="I27" s="1"/>
  <c r="E27"/>
  <c r="D27"/>
  <c r="C27"/>
  <c r="P26"/>
  <c r="O26"/>
  <c r="H26"/>
  <c r="G26"/>
  <c r="F26"/>
  <c r="L26" s="1"/>
  <c r="I26" s="1"/>
  <c r="E26"/>
  <c r="D26"/>
  <c r="C26"/>
  <c r="P25"/>
  <c r="O25"/>
  <c r="H25"/>
  <c r="G25"/>
  <c r="F25"/>
  <c r="M25" s="1"/>
  <c r="I25" s="1"/>
  <c r="E25"/>
  <c r="D25"/>
  <c r="C25"/>
  <c r="P24"/>
  <c r="O24"/>
  <c r="H24"/>
  <c r="G24"/>
  <c r="F24"/>
  <c r="M24" s="1"/>
  <c r="I24" s="1"/>
  <c r="E24"/>
  <c r="D24"/>
  <c r="C24"/>
  <c r="P23"/>
  <c r="O23"/>
  <c r="H23"/>
  <c r="G23"/>
  <c r="F23"/>
  <c r="E23"/>
  <c r="D23"/>
  <c r="C23"/>
  <c r="P22"/>
  <c r="O22"/>
  <c r="H22"/>
  <c r="G22"/>
  <c r="F22"/>
  <c r="M22" s="1"/>
  <c r="I22" s="1"/>
  <c r="E22"/>
  <c r="D22"/>
  <c r="C22"/>
  <c r="P21"/>
  <c r="O21"/>
  <c r="L21"/>
  <c r="I21" s="1"/>
  <c r="H21"/>
  <c r="G21"/>
  <c r="F21"/>
  <c r="E21"/>
  <c r="D21"/>
  <c r="C21"/>
  <c r="P20"/>
  <c r="O20"/>
  <c r="H20"/>
  <c r="G20"/>
  <c r="M20" s="1"/>
  <c r="I20" s="1"/>
  <c r="F20"/>
  <c r="E20"/>
  <c r="D20"/>
  <c r="C20"/>
  <c r="P19"/>
  <c r="O19"/>
  <c r="H19"/>
  <c r="G19"/>
  <c r="M19" s="1"/>
  <c r="I19" s="1"/>
  <c r="F19"/>
  <c r="E19"/>
  <c r="D19"/>
  <c r="C19"/>
  <c r="P18"/>
  <c r="O18"/>
  <c r="H18"/>
  <c r="G18"/>
  <c r="F18"/>
  <c r="E18"/>
  <c r="D18"/>
  <c r="C18"/>
  <c r="P17"/>
  <c r="O17"/>
  <c r="H17"/>
  <c r="G17"/>
  <c r="M17" s="1"/>
  <c r="I17" s="1"/>
  <c r="F17"/>
  <c r="E17"/>
  <c r="D17"/>
  <c r="C17"/>
  <c r="P16"/>
  <c r="O16"/>
  <c r="H16"/>
  <c r="G16"/>
  <c r="M16" s="1"/>
  <c r="I16" s="1"/>
  <c r="F16"/>
  <c r="E16"/>
  <c r="D16"/>
  <c r="C16"/>
  <c r="P15"/>
  <c r="O15"/>
  <c r="H15"/>
  <c r="G15"/>
  <c r="M15" s="1"/>
  <c r="I15" s="1"/>
  <c r="F15"/>
  <c r="E15"/>
  <c r="D15"/>
  <c r="C15"/>
  <c r="P14"/>
  <c r="O14"/>
  <c r="G14"/>
  <c r="C14"/>
  <c r="P13"/>
  <c r="O13"/>
  <c r="H13"/>
  <c r="G13"/>
  <c r="M13" s="1"/>
  <c r="F13"/>
  <c r="E13"/>
  <c r="D13"/>
  <c r="C13"/>
  <c r="P12"/>
  <c r="O12"/>
  <c r="H12"/>
  <c r="G12"/>
  <c r="F12"/>
  <c r="L12" s="1"/>
  <c r="E12"/>
  <c r="D12"/>
  <c r="C12"/>
  <c r="P11"/>
  <c r="P39" s="1"/>
  <c r="O11"/>
  <c r="O39" s="1"/>
  <c r="N11"/>
  <c r="N39" s="1"/>
  <c r="K11"/>
  <c r="K39" s="1"/>
  <c r="J11"/>
  <c r="H11"/>
  <c r="H39" s="1"/>
  <c r="G11"/>
  <c r="G39" s="1"/>
  <c r="F11"/>
  <c r="F39" s="1"/>
  <c r="E11"/>
  <c r="E39" s="1"/>
  <c r="D11"/>
  <c r="D39" s="1"/>
  <c r="C11"/>
  <c r="C39" s="1"/>
  <c r="L11" l="1"/>
  <c r="L39" s="1"/>
  <c r="I12"/>
  <c r="I13"/>
  <c r="M11"/>
  <c r="M39" s="1"/>
  <c r="M31"/>
  <c r="I33"/>
  <c r="I32"/>
  <c r="J31"/>
  <c r="I31" s="1"/>
  <c r="I29"/>
  <c r="J39" l="1"/>
  <c r="I11"/>
  <c r="I39" s="1"/>
</calcChain>
</file>

<file path=xl/sharedStrings.xml><?xml version="1.0" encoding="utf-8"?>
<sst xmlns="http://schemas.openxmlformats.org/spreadsheetml/2006/main" count="88" uniqueCount="61">
  <si>
    <t>Приложение № 10</t>
  </si>
  <si>
    <t>к пояснительной записке о бюджете</t>
  </si>
  <si>
    <t>Лахденпохского района на 2017 год</t>
  </si>
  <si>
    <t>и плановый период 2018 и 2019 годов</t>
  </si>
  <si>
    <t xml:space="preserve"> Сводный расчет обеспеченности текущих обязательств бюджета района на 2017 год за счет собственных источников, предложенный к включению в бюджет.</t>
  </si>
  <si>
    <t>наименование распорядителя</t>
  </si>
  <si>
    <t>форма обеспечения</t>
  </si>
  <si>
    <t>размер согласованной потребности</t>
  </si>
  <si>
    <t xml:space="preserve">предложения по включению в бюджет </t>
  </si>
  <si>
    <t>2018 год</t>
  </si>
  <si>
    <t>2019 год</t>
  </si>
  <si>
    <t>всего</t>
  </si>
  <si>
    <t>в том числе</t>
  </si>
  <si>
    <t>ФОТ с ЕСН</t>
  </si>
  <si>
    <t xml:space="preserve">ЖКУ </t>
  </si>
  <si>
    <t>мат. затраты</t>
  </si>
  <si>
    <t>мероприятия</t>
  </si>
  <si>
    <t>мат. затр. за счет ПД</t>
  </si>
  <si>
    <t>ЖКУ</t>
  </si>
  <si>
    <t>ПД</t>
  </si>
  <si>
    <t>1. АЛМР, всего</t>
  </si>
  <si>
    <t xml:space="preserve"> - функц. Администрации</t>
  </si>
  <si>
    <t>смета</t>
  </si>
  <si>
    <t xml:space="preserve"> - представит. раксходы</t>
  </si>
  <si>
    <t xml:space="preserve"> -проведение торжественных мероприятий </t>
  </si>
  <si>
    <t xml:space="preserve"> - пенсии</t>
  </si>
  <si>
    <t xml:space="preserve"> - резервный фонд ЧС</t>
  </si>
  <si>
    <t>фонд</t>
  </si>
  <si>
    <t xml:space="preserve"> - резервный фонд </t>
  </si>
  <si>
    <t xml:space="preserve"> - редакция Призыва</t>
  </si>
  <si>
    <t>субсидия</t>
  </si>
  <si>
    <t xml:space="preserve"> - ККЦ</t>
  </si>
  <si>
    <t xml:space="preserve"> - обслуживание долга</t>
  </si>
  <si>
    <t xml:space="preserve"> - резервируемые РО</t>
  </si>
  <si>
    <t xml:space="preserve"> содержания мун. жил. Фонда</t>
  </si>
  <si>
    <t>библ. обслуживание</t>
  </si>
  <si>
    <t>содержание захоронений</t>
  </si>
  <si>
    <t xml:space="preserve"> утверждение ген. планов поселения, </t>
  </si>
  <si>
    <t xml:space="preserve"> утверждение схем размещения  рекламных конструкций, </t>
  </si>
  <si>
    <t>утилизация, переработка отходов</t>
  </si>
  <si>
    <t>2. Совет</t>
  </si>
  <si>
    <t xml:space="preserve">3. КЗИО </t>
  </si>
  <si>
    <t>4. ХУ</t>
  </si>
  <si>
    <t>5. РУО, всего</t>
  </si>
  <si>
    <t xml:space="preserve"> - казенные</t>
  </si>
  <si>
    <t xml:space="preserve"> - бюджетные</t>
  </si>
  <si>
    <t>6. Архив</t>
  </si>
  <si>
    <t>8. КЦСОН</t>
  </si>
  <si>
    <t>9. МЦП, всего</t>
  </si>
  <si>
    <t>11. КСК</t>
  </si>
  <si>
    <t>12. МБТ</t>
  </si>
  <si>
    <t>ИТОГО</t>
  </si>
  <si>
    <t>1. Ожидаемые доходы для покрытия текущих обязательств - 155,26,52 млн. рублей ( 111,08  м.р. налоговые, неналоговые и 33,07 м.р. дотация);</t>
  </si>
  <si>
    <t xml:space="preserve">2. Предельный расчетный дефицит -  11,11 млн. рублей </t>
  </si>
  <si>
    <t>3. Предложения по формированию бюджета предусматривают:</t>
  </si>
  <si>
    <t xml:space="preserve"> - обеспечение принятых к формированию бюджета расходов на оплату труда с ЕСН - 95 процентов;</t>
  </si>
  <si>
    <t xml:space="preserve"> - обеспечение принятых к формированию бюджета расходов на оплату ЖКУ - 80 процентов;</t>
  </si>
  <si>
    <t xml:space="preserve"> - обеспечение принятых к формированию бюджета расходов на выравнивание поселений - 100 процентов;</t>
  </si>
  <si>
    <t xml:space="preserve"> - обеспечение принятых к формированию бюджета публичных обязательств - 100 процентов;</t>
  </si>
  <si>
    <t xml:space="preserve"> - уплата налогов (по ставкам 2016 года)- 100 процентов;</t>
  </si>
  <si>
    <t xml:space="preserve"> - обеспечение других принятых к формированию бюджета расходов - 50 процентов;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</si>
</sst>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2" fillId="0" borderId="0" xfId="0" applyFont="1"/>
    <xf numFmtId="1" fontId="1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0" fontId="1" fillId="0" borderId="7" xfId="0" applyFont="1" applyBorder="1"/>
    <xf numFmtId="0" fontId="1" fillId="0" borderId="7" xfId="0" applyFont="1" applyFill="1" applyBorder="1"/>
    <xf numFmtId="2" fontId="1" fillId="0" borderId="7" xfId="0" applyNumberFormat="1" applyFont="1" applyBorder="1"/>
    <xf numFmtId="2" fontId="0" fillId="0" borderId="0" xfId="0" applyNumberFormat="1"/>
    <xf numFmtId="2" fontId="1" fillId="0" borderId="7" xfId="0" applyNumberFormat="1" applyFont="1" applyFill="1" applyBorder="1"/>
    <xf numFmtId="0" fontId="1" fillId="0" borderId="7" xfId="0" applyFont="1" applyBorder="1" applyAlignment="1">
      <alignment wrapText="1"/>
    </xf>
    <xf numFmtId="4" fontId="1" fillId="0" borderId="7" xfId="0" applyNumberFormat="1" applyFont="1" applyBorder="1"/>
    <xf numFmtId="4" fontId="1" fillId="0" borderId="7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wrapText="1"/>
    </xf>
    <xf numFmtId="4" fontId="1" fillId="0" borderId="6" xfId="0" applyNumberFormat="1" applyFont="1" applyFill="1" applyBorder="1" applyAlignment="1">
      <alignment vertical="center" wrapText="1"/>
    </xf>
    <xf numFmtId="4" fontId="1" fillId="0" borderId="7" xfId="0" applyNumberFormat="1" applyFont="1" applyFill="1" applyBorder="1"/>
    <xf numFmtId="4" fontId="1" fillId="0" borderId="0" xfId="0" applyNumberFormat="1" applyFon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SERVER_/&#1054;&#1073;&#1097;&#1080;&#1077;%20&#1076;&#1086;&#1082;&#1091;&#1084;&#1077;&#1085;&#1090;&#1099;/____&#1054;&#1073;&#1097;&#1080;&#1077;/&#1041;&#1070;&#1044;&#1046;&#1045;&#1058;%202017%20&#1075;/&#1089;&#1074;&#1086;&#1076;%20&#1087;&#1086;&#1090;&#1088;&#1077;&#1073;&#1085;&#1086;&#1089;&#1090;&#1080;%202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убсидии БУ"/>
      <sheetName val="содержание КУ"/>
      <sheetName val="другие расходы"/>
      <sheetName val="итого свод"/>
      <sheetName val="балансировка"/>
    </sheetNames>
    <sheetDataSet>
      <sheetData sheetId="0"/>
      <sheetData sheetId="1"/>
      <sheetData sheetId="2"/>
      <sheetData sheetId="3">
        <row r="8">
          <cell r="H8">
            <v>22503.37</v>
          </cell>
          <cell r="I8">
            <v>21407.23</v>
          </cell>
          <cell r="K8">
            <v>1096.1399999999994</v>
          </cell>
          <cell r="M8">
            <v>20886.3</v>
          </cell>
          <cell r="N8">
            <v>20886.3</v>
          </cell>
        </row>
        <row r="9">
          <cell r="H9">
            <v>2464.1999999999998</v>
          </cell>
          <cell r="I9">
            <v>2285</v>
          </cell>
          <cell r="K9">
            <v>179.19999999999982</v>
          </cell>
          <cell r="M9">
            <v>2208.8000000000002</v>
          </cell>
          <cell r="N9">
            <v>2269.8000000000002</v>
          </cell>
        </row>
        <row r="10">
          <cell r="H10">
            <v>630</v>
          </cell>
          <cell r="I10">
            <v>624</v>
          </cell>
          <cell r="K10">
            <v>6</v>
          </cell>
          <cell r="M10">
            <v>598.79999999999995</v>
          </cell>
          <cell r="N10">
            <v>598.79999999999995</v>
          </cell>
        </row>
        <row r="15">
          <cell r="H15">
            <v>5487</v>
          </cell>
          <cell r="I15">
            <v>4083</v>
          </cell>
          <cell r="K15">
            <v>1404</v>
          </cell>
          <cell r="M15">
            <v>4555.8</v>
          </cell>
          <cell r="N15">
            <v>4555.8</v>
          </cell>
        </row>
        <row r="16">
          <cell r="H16">
            <v>6332</v>
          </cell>
          <cell r="I16">
            <v>3855</v>
          </cell>
          <cell r="J16">
            <v>1334.22</v>
          </cell>
          <cell r="K16">
            <v>1142.78</v>
          </cell>
          <cell r="M16">
            <v>5342.8</v>
          </cell>
          <cell r="N16">
            <v>5342.8</v>
          </cell>
        </row>
        <row r="22">
          <cell r="H22">
            <v>90000.4</v>
          </cell>
          <cell r="I22">
            <v>45795</v>
          </cell>
          <cell r="J22">
            <v>22342</v>
          </cell>
          <cell r="M22">
            <v>76843.600000000006</v>
          </cell>
          <cell r="N22">
            <v>76843.600000000006</v>
          </cell>
        </row>
        <row r="23">
          <cell r="H23">
            <v>17441.689999999999</v>
          </cell>
          <cell r="L23">
            <v>17441.689999999999</v>
          </cell>
          <cell r="M23">
            <v>17441.689999999999</v>
          </cell>
          <cell r="N23">
            <v>17441.689999999999</v>
          </cell>
        </row>
        <row r="24">
          <cell r="H24">
            <v>160</v>
          </cell>
          <cell r="K24">
            <v>160</v>
          </cell>
          <cell r="M24">
            <v>160</v>
          </cell>
          <cell r="N24">
            <v>160</v>
          </cell>
        </row>
        <row r="25">
          <cell r="H25">
            <v>450</v>
          </cell>
          <cell r="L25">
            <v>450</v>
          </cell>
          <cell r="M25">
            <v>450</v>
          </cell>
          <cell r="N25">
            <v>450</v>
          </cell>
        </row>
        <row r="26">
          <cell r="H26">
            <v>859</v>
          </cell>
          <cell r="I26">
            <v>818</v>
          </cell>
          <cell r="M26">
            <v>812.6</v>
          </cell>
          <cell r="N26">
            <v>812.6</v>
          </cell>
        </row>
        <row r="28">
          <cell r="H28">
            <v>70</v>
          </cell>
          <cell r="L28">
            <v>70</v>
          </cell>
        </row>
        <row r="29">
          <cell r="H29">
            <v>2976.85</v>
          </cell>
          <cell r="L29">
            <v>2976.85</v>
          </cell>
        </row>
        <row r="31">
          <cell r="H31">
            <v>100</v>
          </cell>
        </row>
        <row r="33">
          <cell r="H33">
            <v>50</v>
          </cell>
          <cell r="K33">
            <v>50</v>
          </cell>
        </row>
        <row r="36">
          <cell r="H36">
            <v>100</v>
          </cell>
          <cell r="L36">
            <v>100</v>
          </cell>
          <cell r="M36">
            <v>100</v>
          </cell>
          <cell r="N36">
            <v>100</v>
          </cell>
        </row>
        <row r="37">
          <cell r="H37">
            <v>1906.2</v>
          </cell>
          <cell r="L37">
            <v>1906.2</v>
          </cell>
          <cell r="M37">
            <v>1906.2</v>
          </cell>
          <cell r="N37">
            <v>1906.2</v>
          </cell>
        </row>
        <row r="38">
          <cell r="H38">
            <v>446.7</v>
          </cell>
          <cell r="L38">
            <v>446.7</v>
          </cell>
          <cell r="M38">
            <v>446.7</v>
          </cell>
          <cell r="N38">
            <v>446.76</v>
          </cell>
        </row>
        <row r="39">
          <cell r="H39">
            <v>30</v>
          </cell>
          <cell r="L39">
            <v>30</v>
          </cell>
          <cell r="M39">
            <v>30</v>
          </cell>
          <cell r="N39">
            <v>30</v>
          </cell>
        </row>
        <row r="40">
          <cell r="H40">
            <v>30</v>
          </cell>
          <cell r="L40">
            <v>30</v>
          </cell>
          <cell r="M40">
            <v>30</v>
          </cell>
          <cell r="N40">
            <v>30</v>
          </cell>
        </row>
        <row r="41">
          <cell r="H41">
            <v>400</v>
          </cell>
          <cell r="L41">
            <v>400</v>
          </cell>
        </row>
        <row r="47">
          <cell r="H47">
            <v>7510.4</v>
          </cell>
          <cell r="L47">
            <v>7510.4</v>
          </cell>
        </row>
        <row r="48">
          <cell r="H48">
            <v>130</v>
          </cell>
          <cell r="L48">
            <v>130</v>
          </cell>
        </row>
        <row r="51">
          <cell r="H51">
            <v>95</v>
          </cell>
          <cell r="M51">
            <v>95</v>
          </cell>
          <cell r="N51">
            <v>95</v>
          </cell>
        </row>
        <row r="53">
          <cell r="H53">
            <v>203.97</v>
          </cell>
          <cell r="L53">
            <v>203.97</v>
          </cell>
          <cell r="M53">
            <v>82.1</v>
          </cell>
          <cell r="N53">
            <v>11.1</v>
          </cell>
        </row>
        <row r="55">
          <cell r="H55">
            <v>180</v>
          </cell>
          <cell r="K55">
            <v>180</v>
          </cell>
        </row>
        <row r="56">
          <cell r="H56">
            <v>3810</v>
          </cell>
          <cell r="L56">
            <v>3810</v>
          </cell>
          <cell r="M56">
            <v>3810</v>
          </cell>
          <cell r="N56">
            <v>3810</v>
          </cell>
        </row>
        <row r="85">
          <cell r="H85">
            <v>582</v>
          </cell>
          <cell r="L85">
            <v>582</v>
          </cell>
          <cell r="M85">
            <v>344.85</v>
          </cell>
        </row>
        <row r="88">
          <cell r="H88">
            <v>1530</v>
          </cell>
          <cell r="K88">
            <v>1530</v>
          </cell>
          <cell r="M88">
            <v>1624.44</v>
          </cell>
          <cell r="N88">
            <v>1624.44</v>
          </cell>
        </row>
        <row r="89">
          <cell r="H89">
            <v>2288.09</v>
          </cell>
          <cell r="I89">
            <v>1957</v>
          </cell>
          <cell r="J89">
            <v>178</v>
          </cell>
          <cell r="K89">
            <v>153.09</v>
          </cell>
          <cell r="M89">
            <v>2077.8000000000002</v>
          </cell>
          <cell r="N89">
            <v>2077.8000000000002</v>
          </cell>
        </row>
        <row r="94">
          <cell r="H94">
            <v>260</v>
          </cell>
          <cell r="K94">
            <v>260</v>
          </cell>
          <cell r="M94">
            <v>260</v>
          </cell>
          <cell r="N94">
            <v>260</v>
          </cell>
        </row>
        <row r="95">
          <cell r="H95">
            <v>300</v>
          </cell>
          <cell r="K95">
            <v>300</v>
          </cell>
          <cell r="M95">
            <v>300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0"/>
  </sheetPr>
  <dimension ref="A1:R50"/>
  <sheetViews>
    <sheetView tabSelected="1" view="pageBreakPreview" zoomScale="60" workbookViewId="0">
      <selection activeCell="V27" sqref="V27"/>
    </sheetView>
  </sheetViews>
  <sheetFormatPr defaultRowHeight="12.75"/>
  <cols>
    <col min="1" max="1" width="22.140625" customWidth="1"/>
    <col min="3" max="3" width="13.42578125" customWidth="1"/>
    <col min="4" max="4" width="7.7109375" customWidth="1"/>
    <col min="5" max="8" width="9.28515625" bestFit="1" customWidth="1"/>
    <col min="9" max="9" width="9.7109375" bestFit="1" customWidth="1"/>
    <col min="10" max="10" width="9.28515625" bestFit="1" customWidth="1"/>
    <col min="11" max="11" width="9.28515625" style="24" bestFit="1" customWidth="1"/>
    <col min="12" max="12" width="9.28515625" bestFit="1" customWidth="1"/>
    <col min="13" max="13" width="9.28515625" style="24" bestFit="1" customWidth="1"/>
    <col min="14" max="14" width="9.28515625" bestFit="1" customWidth="1"/>
    <col min="15" max="15" width="9.7109375" style="33" bestFit="1" customWidth="1"/>
    <col min="16" max="16" width="8.7109375" style="33" customWidth="1"/>
  </cols>
  <sheetData>
    <row r="1" spans="1:18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1"/>
      <c r="M1" s="2"/>
      <c r="N1" s="3" t="s">
        <v>0</v>
      </c>
      <c r="O1" s="4"/>
      <c r="P1" s="4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1"/>
      <c r="M2" s="2"/>
      <c r="N2" s="3" t="s">
        <v>1</v>
      </c>
      <c r="O2" s="4"/>
      <c r="P2" s="4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1"/>
      <c r="M3" s="2"/>
      <c r="N3" s="3" t="s">
        <v>2</v>
      </c>
      <c r="O3" s="4"/>
      <c r="P3" s="4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2"/>
      <c r="L4" s="1"/>
      <c r="M4" s="2"/>
      <c r="N4" s="3" t="s">
        <v>3</v>
      </c>
      <c r="O4" s="4"/>
      <c r="P4" s="4"/>
    </row>
    <row r="5" spans="1:18" ht="27" customHeight="1">
      <c r="A5" s="5" t="s">
        <v>4</v>
      </c>
      <c r="B5" s="6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8">
      <c r="A6" s="1"/>
      <c r="B6" s="1"/>
      <c r="C6" s="1"/>
      <c r="D6" s="1"/>
      <c r="E6" s="1"/>
      <c r="F6" s="1"/>
      <c r="G6" s="1"/>
      <c r="H6" s="1"/>
      <c r="I6" s="1"/>
      <c r="J6" s="1"/>
      <c r="K6" s="2"/>
      <c r="L6" s="1"/>
      <c r="M6" s="2"/>
      <c r="N6" s="1"/>
      <c r="O6" s="4"/>
      <c r="P6" s="4"/>
    </row>
    <row r="7" spans="1:18">
      <c r="A7" s="7" t="s">
        <v>5</v>
      </c>
      <c r="B7" s="7" t="s">
        <v>6</v>
      </c>
      <c r="C7" s="8" t="s">
        <v>7</v>
      </c>
      <c r="D7" s="9"/>
      <c r="E7" s="9"/>
      <c r="F7" s="9"/>
      <c r="G7" s="9"/>
      <c r="H7" s="10"/>
      <c r="I7" s="8" t="s">
        <v>8</v>
      </c>
      <c r="J7" s="9"/>
      <c r="K7" s="9"/>
      <c r="L7" s="9"/>
      <c r="M7" s="9"/>
      <c r="N7" s="10"/>
      <c r="O7" s="11" t="s">
        <v>9</v>
      </c>
      <c r="P7" s="11" t="s">
        <v>10</v>
      </c>
    </row>
    <row r="8" spans="1:18">
      <c r="A8" s="12"/>
      <c r="B8" s="12"/>
      <c r="C8" s="7" t="s">
        <v>11</v>
      </c>
      <c r="D8" s="8" t="s">
        <v>12</v>
      </c>
      <c r="E8" s="9"/>
      <c r="F8" s="9"/>
      <c r="G8" s="9"/>
      <c r="H8" s="10"/>
      <c r="I8" s="7" t="s">
        <v>11</v>
      </c>
      <c r="J8" s="8" t="s">
        <v>12</v>
      </c>
      <c r="K8" s="9"/>
      <c r="L8" s="9"/>
      <c r="M8" s="9"/>
      <c r="N8" s="10"/>
      <c r="O8" s="13"/>
      <c r="P8" s="13"/>
    </row>
    <row r="9" spans="1:18" ht="38.25">
      <c r="A9" s="14"/>
      <c r="B9" s="14"/>
      <c r="C9" s="14"/>
      <c r="D9" s="15" t="s">
        <v>13</v>
      </c>
      <c r="E9" s="15" t="s">
        <v>14</v>
      </c>
      <c r="F9" s="15" t="s">
        <v>15</v>
      </c>
      <c r="G9" s="15" t="s">
        <v>16</v>
      </c>
      <c r="H9" s="15" t="s">
        <v>17</v>
      </c>
      <c r="I9" s="14"/>
      <c r="J9" s="15" t="s">
        <v>13</v>
      </c>
      <c r="K9" s="16" t="s">
        <v>18</v>
      </c>
      <c r="L9" s="15" t="s">
        <v>15</v>
      </c>
      <c r="M9" s="16" t="s">
        <v>16</v>
      </c>
      <c r="N9" s="15" t="s">
        <v>19</v>
      </c>
      <c r="O9" s="17"/>
      <c r="P9" s="17"/>
    </row>
    <row r="10" spans="1:18">
      <c r="A10" s="18">
        <v>1</v>
      </c>
      <c r="B10" s="18">
        <v>2</v>
      </c>
      <c r="C10" s="18">
        <v>3</v>
      </c>
      <c r="D10" s="18">
        <v>4</v>
      </c>
      <c r="E10" s="18">
        <v>5</v>
      </c>
      <c r="F10" s="18">
        <v>6</v>
      </c>
      <c r="G10" s="18">
        <v>7</v>
      </c>
      <c r="H10" s="18">
        <v>8</v>
      </c>
      <c r="I10" s="18">
        <v>9</v>
      </c>
      <c r="J10" s="18">
        <v>10</v>
      </c>
      <c r="K10" s="19">
        <v>11</v>
      </c>
      <c r="L10" s="18">
        <v>12</v>
      </c>
      <c r="M10" s="19">
        <v>13</v>
      </c>
      <c r="N10" s="18">
        <v>14</v>
      </c>
      <c r="O10" s="20">
        <v>15</v>
      </c>
      <c r="P10" s="20">
        <v>16</v>
      </c>
    </row>
    <row r="11" spans="1:18">
      <c r="A11" s="21" t="s">
        <v>20</v>
      </c>
      <c r="B11" s="21"/>
      <c r="C11" s="21">
        <f>SUM(C12:C27)</f>
        <v>30533.33</v>
      </c>
      <c r="D11" s="21">
        <f t="shared" ref="D11:N11" si="0">SUM(D12:D26)</f>
        <v>23364.23</v>
      </c>
      <c r="E11" s="21">
        <f t="shared" si="0"/>
        <v>178</v>
      </c>
      <c r="F11" s="21">
        <f t="shared" si="0"/>
        <v>3569.2299999999996</v>
      </c>
      <c r="G11" s="21">
        <f t="shared" si="0"/>
        <v>3261.87</v>
      </c>
      <c r="H11" s="21">
        <f t="shared" si="0"/>
        <v>28193.539999999997</v>
      </c>
      <c r="I11" s="22">
        <f>SUM(I12:I27)</f>
        <v>28557.86</v>
      </c>
      <c r="J11" s="23">
        <f t="shared" si="0"/>
        <v>22197.41</v>
      </c>
      <c r="K11" s="23">
        <f t="shared" si="0"/>
        <v>142.16</v>
      </c>
      <c r="L11" s="23">
        <f t="shared" si="0"/>
        <v>929.76999999999975</v>
      </c>
      <c r="M11" s="23">
        <f t="shared" si="0"/>
        <v>5128.5200000000004</v>
      </c>
      <c r="N11" s="23">
        <f t="shared" si="0"/>
        <v>0</v>
      </c>
      <c r="O11" s="21">
        <f>SUM(O12:O27)</f>
        <v>28448.539999999997</v>
      </c>
      <c r="P11" s="21">
        <f>SUM(P12:P27)</f>
        <v>28077.599999999995</v>
      </c>
      <c r="Q11" s="24"/>
      <c r="R11" s="24"/>
    </row>
    <row r="12" spans="1:18">
      <c r="A12" s="21" t="s">
        <v>21</v>
      </c>
      <c r="B12" s="21" t="s">
        <v>22</v>
      </c>
      <c r="C12" s="21">
        <f>SUM('[1]итого свод'!H8)</f>
        <v>22503.37</v>
      </c>
      <c r="D12" s="21">
        <f>SUM('[1]итого свод'!I8)</f>
        <v>21407.23</v>
      </c>
      <c r="E12" s="21">
        <f>SUM('[1]итого свод'!J8)</f>
        <v>0</v>
      </c>
      <c r="F12" s="21">
        <f>SUM('[1]итого свод'!K8)</f>
        <v>1096.1399999999994</v>
      </c>
      <c r="G12" s="21">
        <f>SUM('[1]итого свод'!L8)</f>
        <v>0</v>
      </c>
      <c r="H12" s="21">
        <f>SUM('[1]итого свод'!M8)</f>
        <v>20886.3</v>
      </c>
      <c r="I12" s="25">
        <f t="shared" ref="I12:I38" si="1">SUM(J12:N12)</f>
        <v>20886.419999999998</v>
      </c>
      <c r="J12" s="23">
        <v>20338.349999999999</v>
      </c>
      <c r="K12" s="23"/>
      <c r="L12" s="23">
        <f>SUM(F12*0.5)</f>
        <v>548.06999999999971</v>
      </c>
      <c r="M12" s="23"/>
      <c r="N12" s="23"/>
      <c r="O12" s="23">
        <f>SUM('[1]итого свод'!M8)</f>
        <v>20886.3</v>
      </c>
      <c r="P12" s="23">
        <f>SUM('[1]итого свод'!N8)</f>
        <v>20886.3</v>
      </c>
    </row>
    <row r="13" spans="1:18">
      <c r="A13" s="21" t="s">
        <v>23</v>
      </c>
      <c r="B13" s="21" t="s">
        <v>22</v>
      </c>
      <c r="C13" s="21">
        <f>SUM('[1]итого свод'!H40)</f>
        <v>30</v>
      </c>
      <c r="D13" s="21">
        <f>SUM('[1]итого свод'!I40)</f>
        <v>0</v>
      </c>
      <c r="E13" s="21">
        <f>SUM('[1]итого свод'!J40)</f>
        <v>0</v>
      </c>
      <c r="F13" s="21">
        <f>SUM('[1]итого свод'!K40)</f>
        <v>0</v>
      </c>
      <c r="G13" s="21">
        <f>SUM('[1]итого свод'!L40)</f>
        <v>30</v>
      </c>
      <c r="H13" s="21">
        <f>SUM('[1]итого свод'!M40)</f>
        <v>30</v>
      </c>
      <c r="I13" s="25">
        <f t="shared" si="1"/>
        <v>30</v>
      </c>
      <c r="J13" s="23"/>
      <c r="K13" s="23"/>
      <c r="L13" s="23"/>
      <c r="M13" s="23">
        <f t="shared" ref="M13:M20" si="2">SUM(G13)</f>
        <v>30</v>
      </c>
      <c r="N13" s="23"/>
      <c r="O13" s="23">
        <f>SUM('[1]итого свод'!M40)</f>
        <v>30</v>
      </c>
      <c r="P13" s="23">
        <f>SUM('[1]итого свод'!N40)</f>
        <v>30</v>
      </c>
      <c r="Q13" s="24"/>
      <c r="R13" s="24"/>
    </row>
    <row r="14" spans="1:18" ht="38.25">
      <c r="A14" s="26" t="s">
        <v>24</v>
      </c>
      <c r="B14" s="21" t="s">
        <v>22</v>
      </c>
      <c r="C14" s="27">
        <f>SUM('[1]итого свод'!H51)</f>
        <v>95</v>
      </c>
      <c r="D14" s="21"/>
      <c r="E14" s="21"/>
      <c r="F14" s="21"/>
      <c r="G14" s="27">
        <f>SUM('[1]итого свод'!H51)</f>
        <v>95</v>
      </c>
      <c r="H14" s="21"/>
      <c r="I14" s="25">
        <v>95</v>
      </c>
      <c r="J14" s="23"/>
      <c r="K14" s="23"/>
      <c r="L14" s="23"/>
      <c r="M14" s="23">
        <v>95</v>
      </c>
      <c r="N14" s="23"/>
      <c r="O14" s="23">
        <f>SUM('[1]итого свод'!M51)</f>
        <v>95</v>
      </c>
      <c r="P14" s="23">
        <f>SUM('[1]итого свод'!N51)</f>
        <v>95</v>
      </c>
    </row>
    <row r="15" spans="1:18">
      <c r="A15" s="21" t="s">
        <v>25</v>
      </c>
      <c r="B15" s="21" t="s">
        <v>22</v>
      </c>
      <c r="C15" s="21">
        <f>SUM('[1]итого свод'!H39)</f>
        <v>30</v>
      </c>
      <c r="D15" s="21">
        <f>SUM('[1]итого свод'!I39)</f>
        <v>0</v>
      </c>
      <c r="E15" s="21">
        <f>SUM('[1]итого свод'!J39)</f>
        <v>0</v>
      </c>
      <c r="F15" s="21">
        <f>SUM('[1]итого свод'!K39)</f>
        <v>0</v>
      </c>
      <c r="G15" s="21">
        <f>SUM('[1]итого свод'!L39)</f>
        <v>30</v>
      </c>
      <c r="H15" s="21">
        <f>SUM('[1]итого свод'!M39)</f>
        <v>30</v>
      </c>
      <c r="I15" s="25">
        <f t="shared" si="1"/>
        <v>30</v>
      </c>
      <c r="J15" s="23"/>
      <c r="K15" s="23"/>
      <c r="L15" s="23"/>
      <c r="M15" s="23">
        <f t="shared" si="2"/>
        <v>30</v>
      </c>
      <c r="N15" s="23"/>
      <c r="O15" s="23">
        <f>SUM('[1]итого свод'!M39)</f>
        <v>30</v>
      </c>
      <c r="P15" s="23">
        <f>SUM('[1]итого свод'!N39)</f>
        <v>30</v>
      </c>
    </row>
    <row r="16" spans="1:18">
      <c r="A16" s="21" t="s">
        <v>26</v>
      </c>
      <c r="B16" s="21" t="s">
        <v>27</v>
      </c>
      <c r="C16" s="21">
        <f>SUM('[1]итого свод'!H25)</f>
        <v>450</v>
      </c>
      <c r="D16" s="21">
        <f>SUM('[1]итого свод'!I25)</f>
        <v>0</v>
      </c>
      <c r="E16" s="21">
        <f>SUM('[1]итого свод'!J25)</f>
        <v>0</v>
      </c>
      <c r="F16" s="21">
        <f>SUM('[1]итого свод'!K25)</f>
        <v>0</v>
      </c>
      <c r="G16" s="21">
        <f>SUM('[1]итого свод'!L25)</f>
        <v>450</v>
      </c>
      <c r="H16" s="21">
        <f>SUM('[1]итого свод'!M25)</f>
        <v>450</v>
      </c>
      <c r="I16" s="25">
        <f t="shared" si="1"/>
        <v>450</v>
      </c>
      <c r="J16" s="23"/>
      <c r="K16" s="23"/>
      <c r="L16" s="23"/>
      <c r="M16" s="23">
        <f t="shared" si="2"/>
        <v>450</v>
      </c>
      <c r="N16" s="23"/>
      <c r="O16" s="23">
        <f>SUM('[1]итого свод'!M25)</f>
        <v>450</v>
      </c>
      <c r="P16" s="23">
        <f>SUM('[1]итого свод'!N25)</f>
        <v>450</v>
      </c>
    </row>
    <row r="17" spans="1:16">
      <c r="A17" s="21" t="s">
        <v>28</v>
      </c>
      <c r="B17" s="21" t="s">
        <v>27</v>
      </c>
      <c r="C17" s="21">
        <f>SUM('[1]итого свод'!H36)</f>
        <v>100</v>
      </c>
      <c r="D17" s="21">
        <f>SUM('[1]итого свод'!I36)</f>
        <v>0</v>
      </c>
      <c r="E17" s="21">
        <f>SUM('[1]итого свод'!J36)</f>
        <v>0</v>
      </c>
      <c r="F17" s="21">
        <f>SUM('[1]итого свод'!K36)</f>
        <v>0</v>
      </c>
      <c r="G17" s="21">
        <f>SUM('[1]итого свод'!L36)</f>
        <v>100</v>
      </c>
      <c r="H17" s="21">
        <f>SUM('[1]итого свод'!M36)</f>
        <v>100</v>
      </c>
      <c r="I17" s="25">
        <f t="shared" si="1"/>
        <v>100</v>
      </c>
      <c r="J17" s="23"/>
      <c r="K17" s="23"/>
      <c r="L17" s="23"/>
      <c r="M17" s="23">
        <f t="shared" si="2"/>
        <v>100</v>
      </c>
      <c r="N17" s="23"/>
      <c r="O17" s="23">
        <f>SUM('[1]итого свод'!M36)</f>
        <v>100</v>
      </c>
      <c r="P17" s="23">
        <f>SUM('[1]итого свод'!N36)</f>
        <v>100</v>
      </c>
    </row>
    <row r="18" spans="1:16">
      <c r="A18" s="21" t="s">
        <v>29</v>
      </c>
      <c r="B18" s="21" t="s">
        <v>30</v>
      </c>
      <c r="C18" s="21">
        <f>SUM('[1]итого свод'!H38)</f>
        <v>446.7</v>
      </c>
      <c r="D18" s="21">
        <f>SUM('[1]итого свод'!I38)</f>
        <v>0</v>
      </c>
      <c r="E18" s="21">
        <f>SUM('[1]итого свод'!J38)</f>
        <v>0</v>
      </c>
      <c r="F18" s="21">
        <f>SUM('[1]итого свод'!K38)</f>
        <v>0</v>
      </c>
      <c r="G18" s="21">
        <f>SUM('[1]итого свод'!L38)</f>
        <v>446.7</v>
      </c>
      <c r="H18" s="21">
        <f>SUM('[1]итого свод'!M38)</f>
        <v>446.7</v>
      </c>
      <c r="I18" s="25">
        <v>223.35</v>
      </c>
      <c r="J18" s="23"/>
      <c r="K18" s="23"/>
      <c r="L18" s="23"/>
      <c r="M18" s="23">
        <v>223.35</v>
      </c>
      <c r="N18" s="23"/>
      <c r="O18" s="23">
        <f>SUM('[1]итого свод'!M38)</f>
        <v>446.7</v>
      </c>
      <c r="P18" s="23">
        <f>SUM('[1]итого свод'!N38)</f>
        <v>446.76</v>
      </c>
    </row>
    <row r="19" spans="1:16">
      <c r="A19" s="21" t="s">
        <v>31</v>
      </c>
      <c r="B19" s="21" t="s">
        <v>30</v>
      </c>
      <c r="C19" s="21">
        <f>SUM('[1]итого свод'!H37)</f>
        <v>1906.2</v>
      </c>
      <c r="D19" s="21">
        <f>SUM('[1]итого свод'!I37)</f>
        <v>0</v>
      </c>
      <c r="E19" s="21">
        <f>SUM('[1]итого свод'!J37)</f>
        <v>0</v>
      </c>
      <c r="F19" s="21">
        <f>SUM('[1]итого свод'!K37)</f>
        <v>0</v>
      </c>
      <c r="G19" s="21">
        <f>SUM('[1]итого свод'!L37)</f>
        <v>1906.2</v>
      </c>
      <c r="H19" s="21">
        <f>SUM('[1]итого свод'!M37)</f>
        <v>1906.2</v>
      </c>
      <c r="I19" s="25">
        <f t="shared" si="1"/>
        <v>1906.2</v>
      </c>
      <c r="J19" s="23"/>
      <c r="K19" s="23"/>
      <c r="L19" s="23"/>
      <c r="M19" s="23">
        <f t="shared" si="2"/>
        <v>1906.2</v>
      </c>
      <c r="N19" s="23"/>
      <c r="O19" s="27">
        <f>SUM('[1]итого свод'!M37)</f>
        <v>1906.2</v>
      </c>
      <c r="P19" s="27">
        <f>SUM('[1]итого свод'!N37)</f>
        <v>1906.2</v>
      </c>
    </row>
    <row r="20" spans="1:16">
      <c r="A20" s="21" t="s">
        <v>32</v>
      </c>
      <c r="B20" s="21" t="s">
        <v>22</v>
      </c>
      <c r="C20" s="21">
        <f>SUM('[1]итого свод'!H53)</f>
        <v>203.97</v>
      </c>
      <c r="D20" s="21">
        <f>SUM('[1]итого свод'!I53)</f>
        <v>0</v>
      </c>
      <c r="E20" s="21">
        <f>SUM('[1]итого свод'!J53)</f>
        <v>0</v>
      </c>
      <c r="F20" s="21">
        <f>SUM('[1]итого свод'!K53)</f>
        <v>0</v>
      </c>
      <c r="G20" s="21">
        <f>SUM('[1]итого свод'!L53)</f>
        <v>203.97</v>
      </c>
      <c r="H20" s="21">
        <f>SUM('[1]итого свод'!M53)</f>
        <v>82.1</v>
      </c>
      <c r="I20" s="25">
        <f t="shared" si="1"/>
        <v>203.97</v>
      </c>
      <c r="J20" s="23"/>
      <c r="K20" s="23"/>
      <c r="L20" s="23"/>
      <c r="M20" s="23">
        <f t="shared" si="2"/>
        <v>203.97</v>
      </c>
      <c r="N20" s="23"/>
      <c r="O20" s="23">
        <f>SUM('[1]итого свод'!M53)</f>
        <v>82.1</v>
      </c>
      <c r="P20" s="23">
        <f>SUM('[1]итого свод'!N53)</f>
        <v>11.1</v>
      </c>
    </row>
    <row r="21" spans="1:16">
      <c r="A21" s="21" t="s">
        <v>33</v>
      </c>
      <c r="B21" s="21" t="s">
        <v>22</v>
      </c>
      <c r="C21" s="27">
        <f>SUM('[1]итого свод'!H55)</f>
        <v>180</v>
      </c>
      <c r="D21" s="21">
        <f>SUM('[1]итого свод'!I55+'[1]итого свод'!I54)</f>
        <v>0</v>
      </c>
      <c r="E21" s="21">
        <f>SUM('[1]итого свод'!J55+'[1]итого свод'!J54)</f>
        <v>0</v>
      </c>
      <c r="F21" s="27">
        <f>SUM('[1]итого свод'!K55)</f>
        <v>180</v>
      </c>
      <c r="G21" s="21">
        <f>SUM('[1]итого свод'!L55+'[1]итого свод'!L54)</f>
        <v>0</v>
      </c>
      <c r="H21" s="21">
        <f>SUM('[1]итого свод'!M55+'[1]итого свод'!M54)</f>
        <v>0</v>
      </c>
      <c r="I21" s="25">
        <f t="shared" si="1"/>
        <v>280</v>
      </c>
      <c r="J21" s="23"/>
      <c r="K21" s="23"/>
      <c r="L21" s="23">
        <f>SUM('[1]итого свод'!K55+'[1]итого свод'!H31)</f>
        <v>280</v>
      </c>
      <c r="M21" s="23"/>
      <c r="N21" s="23"/>
      <c r="O21" s="23">
        <f>SUM('[1]итого свод'!M55+'[1]итого свод'!M31)</f>
        <v>0</v>
      </c>
      <c r="P21" s="23">
        <f>SUM('[1]итого свод'!N55+'[1]итого свод'!N31)</f>
        <v>0</v>
      </c>
    </row>
    <row r="22" spans="1:16" ht="25.5">
      <c r="A22" s="28" t="s">
        <v>34</v>
      </c>
      <c r="B22" s="21" t="s">
        <v>22</v>
      </c>
      <c r="C22" s="27">
        <f>SUM('[1]итого свод'!H88)</f>
        <v>1530</v>
      </c>
      <c r="D22" s="27">
        <f>SUM('[1]итого свод'!I88)</f>
        <v>0</v>
      </c>
      <c r="E22" s="27">
        <f>SUM('[1]итого свод'!J88)</f>
        <v>0</v>
      </c>
      <c r="F22" s="27">
        <f>SUM('[1]итого свод'!K88)</f>
        <v>1530</v>
      </c>
      <c r="G22" s="27">
        <f>SUM('[1]итого свод'!L88)</f>
        <v>0</v>
      </c>
      <c r="H22" s="27">
        <f>SUM('[1]итого свод'!M88)</f>
        <v>1624.44</v>
      </c>
      <c r="I22" s="25">
        <f t="shared" si="1"/>
        <v>1530</v>
      </c>
      <c r="J22" s="23"/>
      <c r="K22" s="23"/>
      <c r="L22" s="23"/>
      <c r="M22" s="23">
        <f>SUM(F22)</f>
        <v>1530</v>
      </c>
      <c r="N22" s="23"/>
      <c r="O22" s="23">
        <f>SUM('[1]итого свод'!M88)</f>
        <v>1624.44</v>
      </c>
      <c r="P22" s="23">
        <f>SUM('[1]итого свод'!N88)</f>
        <v>1624.44</v>
      </c>
    </row>
    <row r="23" spans="1:16">
      <c r="A23" s="29" t="s">
        <v>35</v>
      </c>
      <c r="B23" s="21" t="s">
        <v>22</v>
      </c>
      <c r="C23" s="27">
        <f>SUM('[1]итого свод'!H89)</f>
        <v>2288.09</v>
      </c>
      <c r="D23" s="27">
        <f>SUM('[1]итого свод'!I89)</f>
        <v>1957</v>
      </c>
      <c r="E23" s="27">
        <f>SUM('[1]итого свод'!J89)</f>
        <v>178</v>
      </c>
      <c r="F23" s="27">
        <f>SUM('[1]итого свод'!K89)</f>
        <v>153.09</v>
      </c>
      <c r="G23" s="27">
        <f>SUM('[1]итого свод'!L89)</f>
        <v>0</v>
      </c>
      <c r="H23" s="27">
        <f>SUM('[1]итого свод'!M89)</f>
        <v>2077.8000000000002</v>
      </c>
      <c r="I23" s="25">
        <v>2077.92</v>
      </c>
      <c r="J23" s="23">
        <v>1859.06</v>
      </c>
      <c r="K23" s="23">
        <v>142.16</v>
      </c>
      <c r="L23" s="23">
        <v>76.7</v>
      </c>
      <c r="M23" s="23"/>
      <c r="N23" s="23"/>
      <c r="O23" s="23">
        <f>SUM('[1]итого свод'!M89)</f>
        <v>2077.8000000000002</v>
      </c>
      <c r="P23" s="23">
        <f>SUM('[1]итого свод'!N89)</f>
        <v>2077.8000000000002</v>
      </c>
    </row>
    <row r="24" spans="1:16">
      <c r="A24" s="28" t="s">
        <v>36</v>
      </c>
      <c r="B24" s="21" t="s">
        <v>22</v>
      </c>
      <c r="C24" s="27">
        <f>SUM('[1]итого свод'!H94)</f>
        <v>260</v>
      </c>
      <c r="D24" s="27">
        <f>SUM('[1]итого свод'!I94)</f>
        <v>0</v>
      </c>
      <c r="E24" s="27">
        <f>SUM('[1]итого свод'!J94)</f>
        <v>0</v>
      </c>
      <c r="F24" s="27">
        <f>SUM('[1]итого свод'!K94)</f>
        <v>260</v>
      </c>
      <c r="G24" s="27">
        <f>SUM('[1]итого свод'!L94)</f>
        <v>0</v>
      </c>
      <c r="H24" s="27">
        <f>SUM('[1]итого свод'!M94)</f>
        <v>260</v>
      </c>
      <c r="I24" s="25">
        <f t="shared" si="1"/>
        <v>260</v>
      </c>
      <c r="J24" s="23"/>
      <c r="K24" s="23"/>
      <c r="L24" s="23"/>
      <c r="M24" s="23">
        <f>SUM(F24)</f>
        <v>260</v>
      </c>
      <c r="N24" s="23"/>
      <c r="O24" s="23">
        <f>SUM('[1]итого свод'!M94)</f>
        <v>260</v>
      </c>
      <c r="P24" s="23">
        <f>SUM('[1]итого свод'!N94)</f>
        <v>260</v>
      </c>
    </row>
    <row r="25" spans="1:16" ht="25.5">
      <c r="A25" s="28" t="s">
        <v>37</v>
      </c>
      <c r="B25" s="21" t="s">
        <v>22</v>
      </c>
      <c r="C25" s="27">
        <f>SUM('[1]итого свод'!H95)</f>
        <v>300</v>
      </c>
      <c r="D25" s="27">
        <f>SUM('[1]итого свод'!I95)</f>
        <v>0</v>
      </c>
      <c r="E25" s="27">
        <f>SUM('[1]итого свод'!J95)</f>
        <v>0</v>
      </c>
      <c r="F25" s="27">
        <f>SUM('[1]итого свод'!K95)</f>
        <v>300</v>
      </c>
      <c r="G25" s="27">
        <f>SUM('[1]итого свод'!L95)</f>
        <v>0</v>
      </c>
      <c r="H25" s="27">
        <f>SUM('[1]итого свод'!M95)</f>
        <v>300</v>
      </c>
      <c r="I25" s="25">
        <f t="shared" si="1"/>
        <v>300</v>
      </c>
      <c r="J25" s="23"/>
      <c r="K25" s="23"/>
      <c r="L25" s="23"/>
      <c r="M25" s="23">
        <f>SUM(F25)</f>
        <v>300</v>
      </c>
      <c r="N25" s="23"/>
      <c r="O25" s="23">
        <f>SUM('[1]итого свод'!M95)</f>
        <v>300</v>
      </c>
      <c r="P25" s="23">
        <f>SUM('[1]итого свод'!N95)</f>
        <v>0</v>
      </c>
    </row>
    <row r="26" spans="1:16" ht="38.25">
      <c r="A26" s="30" t="s">
        <v>38</v>
      </c>
      <c r="B26" s="21" t="s">
        <v>22</v>
      </c>
      <c r="C26" s="27">
        <f>SUM('[1]итого свод'!H33)</f>
        <v>50</v>
      </c>
      <c r="D26" s="27">
        <f>SUM('[1]итого свод'!I33)</f>
        <v>0</v>
      </c>
      <c r="E26" s="27">
        <f>SUM('[1]итого свод'!J33)</f>
        <v>0</v>
      </c>
      <c r="F26" s="27">
        <f>SUM('[1]итого свод'!K33)</f>
        <v>50</v>
      </c>
      <c r="G26" s="27">
        <f>SUM('[1]итого свод'!L33)</f>
        <v>0</v>
      </c>
      <c r="H26" s="27">
        <f>SUM('[1]итого свод'!M33)</f>
        <v>0</v>
      </c>
      <c r="I26" s="25">
        <f t="shared" si="1"/>
        <v>25</v>
      </c>
      <c r="J26" s="23"/>
      <c r="K26" s="23"/>
      <c r="L26" s="23">
        <f>SUM(F26*0.5)</f>
        <v>25</v>
      </c>
      <c r="M26" s="23"/>
      <c r="N26" s="23"/>
      <c r="O26" s="23">
        <f>SUM('[1]итого свод'!M33)</f>
        <v>0</v>
      </c>
      <c r="P26" s="23">
        <f>SUM('[1]итого свод'!N33)</f>
        <v>0</v>
      </c>
    </row>
    <row r="27" spans="1:16" ht="25.5">
      <c r="A27" s="30" t="s">
        <v>39</v>
      </c>
      <c r="B27" s="21" t="s">
        <v>22</v>
      </c>
      <c r="C27" s="27">
        <f>SUM('[1]итого свод'!H24)</f>
        <v>160</v>
      </c>
      <c r="D27" s="27">
        <f>SUM('[1]итого свод'!I24)</f>
        <v>0</v>
      </c>
      <c r="E27" s="27">
        <f>SUM('[1]итого свод'!J24)</f>
        <v>0</v>
      </c>
      <c r="F27" s="27">
        <f>SUM('[1]итого свод'!K24)</f>
        <v>160</v>
      </c>
      <c r="G27" s="27">
        <f>SUM('[1]итого свод'!L24)</f>
        <v>0</v>
      </c>
      <c r="H27" s="27">
        <f>SUM('[1]итого свод'!M24)</f>
        <v>160</v>
      </c>
      <c r="I27" s="25">
        <f t="shared" si="1"/>
        <v>160</v>
      </c>
      <c r="J27" s="23"/>
      <c r="K27" s="23"/>
      <c r="L27" s="23"/>
      <c r="M27" s="23">
        <f>SUM(F27)</f>
        <v>160</v>
      </c>
      <c r="N27" s="23"/>
      <c r="O27" s="23">
        <f>SUM('[1]итого свод'!M24)</f>
        <v>160</v>
      </c>
      <c r="P27" s="23">
        <f>SUM('[1]итого свод'!N24)</f>
        <v>160</v>
      </c>
    </row>
    <row r="28" spans="1:16">
      <c r="A28" s="21" t="s">
        <v>40</v>
      </c>
      <c r="B28" s="21" t="s">
        <v>22</v>
      </c>
      <c r="C28" s="21">
        <f>SUM('[1]итого свод'!H10)</f>
        <v>630</v>
      </c>
      <c r="D28" s="21">
        <f>SUM('[1]итого свод'!I10)</f>
        <v>624</v>
      </c>
      <c r="E28" s="21">
        <f>SUM('[1]итого свод'!J10)</f>
        <v>0</v>
      </c>
      <c r="F28" s="21">
        <f>SUM('[1]итого свод'!K10)</f>
        <v>6</v>
      </c>
      <c r="G28" s="21">
        <f>SUM('[1]итого свод'!L10)</f>
        <v>0</v>
      </c>
      <c r="H28" s="21">
        <f>SUM('[1]итого свод'!M10)</f>
        <v>598.79999999999995</v>
      </c>
      <c r="I28" s="25">
        <f t="shared" si="1"/>
        <v>598.79999999999995</v>
      </c>
      <c r="J28" s="23">
        <f>SUM(D28*0.95)</f>
        <v>592.79999999999995</v>
      </c>
      <c r="K28" s="23"/>
      <c r="L28" s="23">
        <f>SUM(F28)</f>
        <v>6</v>
      </c>
      <c r="M28" s="23"/>
      <c r="N28" s="23"/>
      <c r="O28" s="23">
        <f>SUM('[1]итого свод'!M10)</f>
        <v>598.79999999999995</v>
      </c>
      <c r="P28" s="23">
        <f>SUM('[1]итого свод'!N10)</f>
        <v>598.79999999999995</v>
      </c>
    </row>
    <row r="29" spans="1:16">
      <c r="A29" s="21" t="s">
        <v>41</v>
      </c>
      <c r="B29" s="21" t="s">
        <v>22</v>
      </c>
      <c r="C29" s="21">
        <f>SUM('[1]итого свод'!H15+'[1]итого свод'!H86)</f>
        <v>5487</v>
      </c>
      <c r="D29" s="21">
        <f>SUM('[1]итого свод'!I15+'[1]итого свод'!I86)</f>
        <v>4083</v>
      </c>
      <c r="E29" s="21">
        <f>SUM('[1]итого свод'!J15+'[1]итого свод'!J86)</f>
        <v>0</v>
      </c>
      <c r="F29" s="21">
        <f>SUM('[1]итого свод'!K15+'[1]итого свод'!K86)</f>
        <v>1404</v>
      </c>
      <c r="G29" s="21">
        <f>SUM('[1]итого свод'!L15+'[1]итого свод'!L86)</f>
        <v>0</v>
      </c>
      <c r="H29" s="21"/>
      <c r="I29" s="25">
        <f t="shared" si="1"/>
        <v>4580.8500000000004</v>
      </c>
      <c r="J29" s="23">
        <f>SUM(D29*0.95)</f>
        <v>3878.85</v>
      </c>
      <c r="K29" s="23">
        <f>SUM(E29)</f>
        <v>0</v>
      </c>
      <c r="L29" s="23">
        <f>SUM(F29*0.5)</f>
        <v>702</v>
      </c>
      <c r="M29" s="23">
        <f>SUM(G29)</f>
        <v>0</v>
      </c>
      <c r="N29" s="23">
        <f>SUM(H29)</f>
        <v>0</v>
      </c>
      <c r="O29" s="23">
        <f>SUM('[1]итого свод'!M15)</f>
        <v>4555.8</v>
      </c>
      <c r="P29" s="23">
        <f>SUM('[1]итого свод'!N15)</f>
        <v>4555.8</v>
      </c>
    </row>
    <row r="30" spans="1:16">
      <c r="A30" s="21" t="s">
        <v>42</v>
      </c>
      <c r="B30" s="21" t="s">
        <v>22</v>
      </c>
      <c r="C30" s="27">
        <f>SUM('[1]итого свод'!H16)</f>
        <v>6332</v>
      </c>
      <c r="D30" s="27">
        <f>SUM('[1]итого свод'!I16)</f>
        <v>3855</v>
      </c>
      <c r="E30" s="27">
        <f>SUM('[1]итого свод'!J16)</f>
        <v>1334.22</v>
      </c>
      <c r="F30" s="27">
        <f>SUM('[1]итого свод'!K16)</f>
        <v>1142.78</v>
      </c>
      <c r="G30" s="27">
        <f>SUM('[1]итого свод'!L16)</f>
        <v>0</v>
      </c>
      <c r="H30" s="21"/>
      <c r="I30" s="25">
        <f t="shared" si="1"/>
        <v>5339.9859999999999</v>
      </c>
      <c r="J30" s="23">
        <v>3661.22</v>
      </c>
      <c r="K30" s="23">
        <f>SUM(E30*0.8)</f>
        <v>1067.376</v>
      </c>
      <c r="L30" s="23">
        <f>SUM(F30-80)*0.5+80</f>
        <v>611.39</v>
      </c>
      <c r="M30" s="23">
        <f>SUM(G30)</f>
        <v>0</v>
      </c>
      <c r="N30" s="23"/>
      <c r="O30" s="23">
        <f>SUM('[1]итого свод'!M16)</f>
        <v>5342.8</v>
      </c>
      <c r="P30" s="23">
        <f>SUM('[1]итого свод'!N16)</f>
        <v>5342.8</v>
      </c>
    </row>
    <row r="31" spans="1:16">
      <c r="A31" s="21" t="s">
        <v>43</v>
      </c>
      <c r="B31" s="21"/>
      <c r="C31" s="21">
        <f t="shared" ref="C31:N31" si="3">SUM(C32:C33)</f>
        <v>107442.09</v>
      </c>
      <c r="D31" s="21">
        <f t="shared" si="3"/>
        <v>45795</v>
      </c>
      <c r="E31" s="21">
        <f t="shared" si="3"/>
        <v>22342</v>
      </c>
      <c r="F31" s="21">
        <f t="shared" si="3"/>
        <v>9955</v>
      </c>
      <c r="G31" s="21">
        <f t="shared" si="3"/>
        <v>17441.689999999999</v>
      </c>
      <c r="H31" s="21">
        <f t="shared" si="3"/>
        <v>29857.69</v>
      </c>
      <c r="I31" s="25">
        <f>SUM(J31:N31)</f>
        <v>97626.26</v>
      </c>
      <c r="J31" s="23">
        <f t="shared" si="3"/>
        <v>43505.25</v>
      </c>
      <c r="K31" s="23">
        <f t="shared" si="3"/>
        <v>17873.78</v>
      </c>
      <c r="L31" s="23">
        <f t="shared" si="3"/>
        <v>6389.54</v>
      </c>
      <c r="M31" s="23">
        <f t="shared" si="3"/>
        <v>17441.689999999999</v>
      </c>
      <c r="N31" s="23">
        <f t="shared" si="3"/>
        <v>12416</v>
      </c>
      <c r="O31" s="23">
        <f>SUM(O32:O33)</f>
        <v>94285.290000000008</v>
      </c>
      <c r="P31" s="23">
        <f>SUM(P32:P33)</f>
        <v>94285.290000000008</v>
      </c>
    </row>
    <row r="32" spans="1:16">
      <c r="A32" s="21" t="s">
        <v>44</v>
      </c>
      <c r="B32" s="21" t="s">
        <v>22</v>
      </c>
      <c r="C32" s="21">
        <f>SUM('[1]итого свод'!H22)</f>
        <v>90000.4</v>
      </c>
      <c r="D32" s="21">
        <f>SUM('[1]итого свод'!I22)</f>
        <v>45795</v>
      </c>
      <c r="E32" s="21">
        <f>SUM('[1]итого свод'!J22)</f>
        <v>22342</v>
      </c>
      <c r="F32" s="21">
        <v>9955</v>
      </c>
      <c r="G32" s="21">
        <f>SUM('[1]итого свод'!L22)</f>
        <v>0</v>
      </c>
      <c r="H32" s="21">
        <v>12416</v>
      </c>
      <c r="I32" s="25">
        <f t="shared" si="1"/>
        <v>80184.569999999992</v>
      </c>
      <c r="J32" s="23">
        <f>SUM(D32*0.95)</f>
        <v>43505.25</v>
      </c>
      <c r="K32" s="23">
        <v>17873.78</v>
      </c>
      <c r="L32" s="23">
        <v>6389.54</v>
      </c>
      <c r="M32" s="23"/>
      <c r="N32" s="23">
        <f>SUM(H32)</f>
        <v>12416</v>
      </c>
      <c r="O32" s="23">
        <f>SUM('[1]итого свод'!M22)</f>
        <v>76843.600000000006</v>
      </c>
      <c r="P32" s="23">
        <f>SUM('[1]итого свод'!N22)</f>
        <v>76843.600000000006</v>
      </c>
    </row>
    <row r="33" spans="1:17">
      <c r="A33" s="21" t="s">
        <v>45</v>
      </c>
      <c r="B33" s="21" t="s">
        <v>30</v>
      </c>
      <c r="C33" s="21">
        <f>SUM('[1]итого свод'!H23)</f>
        <v>17441.689999999999</v>
      </c>
      <c r="D33" s="21">
        <f>SUM('[1]итого свод'!I23)</f>
        <v>0</v>
      </c>
      <c r="E33" s="21">
        <f>SUM('[1]итого свод'!J23)</f>
        <v>0</v>
      </c>
      <c r="F33" s="21">
        <f>SUM('[1]итого свод'!K23)</f>
        <v>0</v>
      </c>
      <c r="G33" s="21">
        <f>SUM('[1]итого свод'!L23)</f>
        <v>17441.689999999999</v>
      </c>
      <c r="H33" s="21">
        <f>SUM('[1]итого свод'!M23)</f>
        <v>17441.689999999999</v>
      </c>
      <c r="I33" s="25">
        <f t="shared" si="1"/>
        <v>17441.689999999999</v>
      </c>
      <c r="J33" s="23"/>
      <c r="K33" s="23"/>
      <c r="L33" s="23"/>
      <c r="M33" s="23">
        <f>SUM(G31)</f>
        <v>17441.689999999999</v>
      </c>
      <c r="N33" s="23"/>
      <c r="O33" s="23">
        <f>SUM('[1]итого свод'!M23)</f>
        <v>17441.689999999999</v>
      </c>
      <c r="P33" s="23">
        <f>SUM('[1]итого свод'!N23)</f>
        <v>17441.689999999999</v>
      </c>
    </row>
    <row r="34" spans="1:17">
      <c r="A34" s="21" t="s">
        <v>46</v>
      </c>
      <c r="B34" s="21" t="s">
        <v>22</v>
      </c>
      <c r="C34" s="21">
        <f>SUM('[1]итого свод'!H26)</f>
        <v>859</v>
      </c>
      <c r="D34" s="21">
        <f>SUM('[1]итого свод'!I26)</f>
        <v>818</v>
      </c>
      <c r="E34" s="21">
        <f>SUM('[1]итого свод'!J26)</f>
        <v>0</v>
      </c>
      <c r="F34" s="21">
        <v>11</v>
      </c>
      <c r="G34" s="21">
        <f>SUM('[1]итого свод'!L26)</f>
        <v>0</v>
      </c>
      <c r="H34" s="21">
        <v>30</v>
      </c>
      <c r="I34" s="25">
        <f t="shared" si="1"/>
        <v>812.59999999999991</v>
      </c>
      <c r="J34" s="23">
        <f>SUM(D34*0.95)</f>
        <v>777.09999999999991</v>
      </c>
      <c r="K34" s="23"/>
      <c r="L34" s="23">
        <f>SUM(F34*0.5)</f>
        <v>5.5</v>
      </c>
      <c r="M34" s="23"/>
      <c r="N34" s="23">
        <f>SUM(H34)</f>
        <v>30</v>
      </c>
      <c r="O34" s="23">
        <f>SUM('[1]итого свод'!M26)</f>
        <v>812.6</v>
      </c>
      <c r="P34" s="23">
        <f>SUM('[1]итого свод'!N26)</f>
        <v>812.6</v>
      </c>
    </row>
    <row r="35" spans="1:17">
      <c r="A35" s="21" t="s">
        <v>47</v>
      </c>
      <c r="B35" s="21" t="s">
        <v>22</v>
      </c>
      <c r="C35" s="21">
        <f>SUM('[1]итого свод'!H56)</f>
        <v>3810</v>
      </c>
      <c r="D35" s="21">
        <f>SUM('[1]итого свод'!I56)</f>
        <v>0</v>
      </c>
      <c r="E35" s="21">
        <f>SUM('[1]итого свод'!J56)</f>
        <v>0</v>
      </c>
      <c r="F35" s="21">
        <v>0</v>
      </c>
      <c r="G35" s="21">
        <f>SUM('[1]итого свод'!L56)</f>
        <v>3810</v>
      </c>
      <c r="H35" s="21">
        <v>3810</v>
      </c>
      <c r="I35" s="25">
        <f t="shared" si="1"/>
        <v>3810</v>
      </c>
      <c r="J35" s="23"/>
      <c r="K35" s="23"/>
      <c r="L35" s="23"/>
      <c r="M35" s="23"/>
      <c r="N35" s="23">
        <v>3810</v>
      </c>
      <c r="O35" s="23">
        <f>SUM('[1]итого свод'!M56)</f>
        <v>3810</v>
      </c>
      <c r="P35" s="23">
        <f>SUM('[1]итого свод'!N56)</f>
        <v>3810</v>
      </c>
    </row>
    <row r="36" spans="1:17">
      <c r="A36" s="21" t="s">
        <v>48</v>
      </c>
      <c r="B36" s="21" t="s">
        <v>22</v>
      </c>
      <c r="C36" s="27">
        <f>SUM('[1]итого свод'!H28+'[1]итого свод'!H29+'[1]итого свод'!H41+'[1]итого свод'!H42+'[1]итого свод'!H45+'[1]итого свод'!H46+'[1]итого свод'!H47+'[1]итого свод'!H48+'[1]итого свод'!H50+'[1]итого свод'!H52)</f>
        <v>11087.25</v>
      </c>
      <c r="D36" s="21">
        <f>SUM('[1]итого свод'!I28+'[1]итого свод'!I30+'[1]итого свод'!I41+'[1]итого свод'!I42+'[1]итого свод'!I44+'[1]итого свод'!I45+'[1]итого свод'!I46+'[1]итого свод'!I47+'[1]итого свод'!I48+'[1]итого свод'!I49+'[1]итого свод'!I50+'[1]итого свод'!I51+'[1]итого свод'!I52)</f>
        <v>0</v>
      </c>
      <c r="E36" s="21">
        <f>SUM('[1]итого свод'!J28+'[1]итого свод'!J30+'[1]итого свод'!J41+'[1]итого свод'!J42+'[1]итого свод'!J44+'[1]итого свод'!J45+'[1]итого свод'!J46+'[1]итого свод'!J47+'[1]итого свод'!J48+'[1]итого свод'!J49+'[1]итого свод'!J50+'[1]итого свод'!J51+'[1]итого свод'!J52)</f>
        <v>0</v>
      </c>
      <c r="F36" s="21">
        <f>SUM('[1]итого свод'!K28+'[1]итого свод'!K30+'[1]итого свод'!K41+'[1]итого свод'!K42+'[1]итого свод'!K44+'[1]итого свод'!K45+'[1]итого свод'!K46+'[1]итого свод'!K47+'[1]итого свод'!K48+'[1]итого свод'!K49+'[1]итого свод'!K50+'[1]итого свод'!K51+'[1]итого свод'!K52)</f>
        <v>0</v>
      </c>
      <c r="G36" s="27">
        <f>SUM('[1]итого свод'!L28+'[1]итого свод'!L29+'[1]итого свод'!L41+'[1]итого свод'!L42+'[1]итого свод'!L45+'[1]итого свод'!L46+'[1]итого свод'!L47+'[1]итого свод'!L48+'[1]итого свод'!L50+'[1]итого свод'!L52)</f>
        <v>11087.25</v>
      </c>
      <c r="H36" s="21"/>
      <c r="I36" s="25">
        <f t="shared" si="1"/>
        <v>11087.25</v>
      </c>
      <c r="J36" s="23"/>
      <c r="K36" s="23"/>
      <c r="L36" s="23"/>
      <c r="M36" s="23">
        <f>SUM(G36)</f>
        <v>11087.25</v>
      </c>
      <c r="N36" s="23"/>
      <c r="O36" s="23">
        <f>SUM('[1]итого свод'!M41+'[1]итого свод'!M47+'[1]итого свод'!M48+'[1]итого свод'!M52)</f>
        <v>0</v>
      </c>
      <c r="P36" s="23">
        <f>SUM('[1]итого свод'!N41+'[1]итого свод'!N47+'[1]итого свод'!N48+'[1]итого свод'!N52)</f>
        <v>0</v>
      </c>
    </row>
    <row r="37" spans="1:17">
      <c r="A37" s="21" t="s">
        <v>49</v>
      </c>
      <c r="B37" s="21" t="s">
        <v>22</v>
      </c>
      <c r="C37" s="21">
        <f>SUM('[1]итого свод'!H9)</f>
        <v>2464.1999999999998</v>
      </c>
      <c r="D37" s="21">
        <f>SUM('[1]итого свод'!I9)</f>
        <v>2285</v>
      </c>
      <c r="E37" s="21">
        <f>SUM('[1]итого свод'!J9)</f>
        <v>0</v>
      </c>
      <c r="F37" s="21">
        <f>SUM('[1]итого свод'!K9)</f>
        <v>179.19999999999982</v>
      </c>
      <c r="G37" s="21">
        <f>SUM('[1]итого свод'!L9)</f>
        <v>0</v>
      </c>
      <c r="H37" s="21">
        <f>SUM('[1]итого свод'!M9)</f>
        <v>2208.8000000000002</v>
      </c>
      <c r="I37" s="25">
        <f t="shared" si="1"/>
        <v>2260.35</v>
      </c>
      <c r="J37" s="23">
        <f>SUM(D37*0.95)</f>
        <v>2170.75</v>
      </c>
      <c r="K37" s="23"/>
      <c r="L37" s="23">
        <f>SUM(F37*0.5)</f>
        <v>89.599999999999909</v>
      </c>
      <c r="M37" s="23"/>
      <c r="N37" s="23"/>
      <c r="O37" s="23">
        <f>SUM('[1]итого свод'!M9)</f>
        <v>2208.8000000000002</v>
      </c>
      <c r="P37" s="23">
        <f>SUM('[1]итого свод'!N9)</f>
        <v>2269.8000000000002</v>
      </c>
    </row>
    <row r="38" spans="1:17">
      <c r="A38" s="21" t="s">
        <v>50</v>
      </c>
      <c r="B38" s="21"/>
      <c r="C38" s="27">
        <f>SUM('[1]итого свод'!H85)</f>
        <v>582</v>
      </c>
      <c r="D38" s="21"/>
      <c r="E38" s="21"/>
      <c r="F38" s="21"/>
      <c r="G38" s="27">
        <f>SUM('[1]итого свод'!L85)</f>
        <v>582</v>
      </c>
      <c r="H38" s="21"/>
      <c r="I38" s="25">
        <f t="shared" si="1"/>
        <v>582</v>
      </c>
      <c r="J38" s="23"/>
      <c r="K38" s="23"/>
      <c r="L38" s="23"/>
      <c r="M38" s="23">
        <f>SUM(G38)</f>
        <v>582</v>
      </c>
      <c r="N38" s="23"/>
      <c r="O38" s="23">
        <f>SUM('[1]итого свод'!M85)</f>
        <v>344.85</v>
      </c>
      <c r="P38" s="23">
        <f>SUM('[1]итого свод'!N85)</f>
        <v>0</v>
      </c>
    </row>
    <row r="39" spans="1:17">
      <c r="A39" s="21" t="s">
        <v>51</v>
      </c>
      <c r="B39" s="21"/>
      <c r="C39" s="27">
        <f>SUM(C11+C28+C29+C30+C31+C34+C35+C36+C37+C38)</f>
        <v>169226.87</v>
      </c>
      <c r="D39" s="21">
        <f>SUM(D11+D28+D29+D30+D31+D34+D35+D36+D37)</f>
        <v>80824.23</v>
      </c>
      <c r="E39" s="21">
        <f>SUM(E11+E28+E29+E30+E31+E34+E35+E36+E37)</f>
        <v>23854.22</v>
      </c>
      <c r="F39" s="21">
        <f>SUM(F11+F28+F29+F30+F31+F34+F35+F36+F37)</f>
        <v>16267.21</v>
      </c>
      <c r="G39" s="21">
        <f>SUM(G11+G28+G29+G30+G31+G34+G35+G36+G37)</f>
        <v>35600.81</v>
      </c>
      <c r="H39" s="21">
        <f>SUM(H11+H28+H29+H30+H31+H34+H35+H36+H37)</f>
        <v>64698.83</v>
      </c>
      <c r="I39" s="31">
        <f>SUM(I11+I28+I29+I30+I31+I34+I35+I36+I37+I38)</f>
        <v>155255.95600000001</v>
      </c>
      <c r="J39" s="27">
        <f t="shared" ref="J39:P39" si="4">SUM(J11+J28+J29+J30+J31+J34+J35+J36+J37+J38)</f>
        <v>76783.38</v>
      </c>
      <c r="K39" s="23">
        <f t="shared" si="4"/>
        <v>19083.315999999999</v>
      </c>
      <c r="L39" s="27">
        <f t="shared" si="4"/>
        <v>8733.8000000000011</v>
      </c>
      <c r="M39" s="27">
        <f t="shared" si="4"/>
        <v>34239.46</v>
      </c>
      <c r="N39" s="27">
        <f t="shared" si="4"/>
        <v>16256</v>
      </c>
      <c r="O39" s="27">
        <f>SUM(O11+O28+O29+O30+O31+O34+O35+O36+O37+O38)</f>
        <v>140407.48000000001</v>
      </c>
      <c r="P39" s="27">
        <f t="shared" si="4"/>
        <v>139752.69</v>
      </c>
    </row>
    <row r="40" spans="1:17">
      <c r="A40" s="1"/>
      <c r="B40" s="1"/>
      <c r="C40" s="32"/>
      <c r="D40" s="1"/>
      <c r="E40" s="32"/>
      <c r="F40" s="1"/>
      <c r="G40" s="1"/>
      <c r="H40" s="1"/>
      <c r="I40" s="32"/>
      <c r="J40" s="32"/>
      <c r="K40" s="2"/>
      <c r="L40" s="1"/>
      <c r="M40" s="2"/>
      <c r="N40" s="1"/>
      <c r="O40" s="2"/>
      <c r="P40" s="2"/>
      <c r="Q40" s="32"/>
    </row>
    <row r="41" spans="1:17">
      <c r="A41" s="1"/>
      <c r="B41" s="1"/>
      <c r="C41" s="1" t="s">
        <v>52</v>
      </c>
      <c r="D41" s="1"/>
      <c r="E41" s="1"/>
      <c r="F41" s="1"/>
      <c r="G41" s="1"/>
      <c r="H41" s="1"/>
      <c r="I41" s="1"/>
      <c r="J41" s="1"/>
      <c r="K41" s="2"/>
      <c r="L41" s="1"/>
      <c r="M41" s="2"/>
      <c r="N41" s="1"/>
      <c r="O41" s="4"/>
      <c r="P41" s="4"/>
    </row>
    <row r="42" spans="1:17">
      <c r="A42" s="1"/>
      <c r="B42" s="1"/>
      <c r="C42" s="1" t="s">
        <v>53</v>
      </c>
      <c r="D42" s="1"/>
      <c r="E42" s="1"/>
      <c r="F42" s="1"/>
      <c r="G42" s="1"/>
      <c r="H42" s="1"/>
      <c r="I42" s="32"/>
      <c r="J42" s="32"/>
      <c r="K42" s="2"/>
      <c r="L42" s="1"/>
      <c r="M42" s="2"/>
      <c r="N42" s="1"/>
      <c r="O42" s="4"/>
      <c r="P42" s="4"/>
    </row>
    <row r="43" spans="1:17">
      <c r="A43" s="1"/>
      <c r="B43" s="1"/>
      <c r="C43" s="1" t="s">
        <v>54</v>
      </c>
      <c r="D43" s="1"/>
      <c r="E43" s="1"/>
      <c r="F43" s="1"/>
      <c r="G43" s="1"/>
      <c r="H43" s="1"/>
      <c r="I43" s="1"/>
      <c r="J43" s="32"/>
      <c r="K43" s="2"/>
      <c r="L43" s="1"/>
      <c r="M43" s="2"/>
      <c r="N43" s="1"/>
      <c r="O43" s="4"/>
      <c r="P43" s="4"/>
    </row>
    <row r="44" spans="1:17">
      <c r="A44" s="1"/>
      <c r="B44" s="1"/>
      <c r="C44" s="32"/>
      <c r="D44" s="1"/>
      <c r="E44" s="1" t="s">
        <v>55</v>
      </c>
      <c r="F44" s="1"/>
      <c r="G44" s="1"/>
      <c r="H44" s="1"/>
      <c r="I44" s="1"/>
      <c r="J44" s="1"/>
      <c r="K44" s="2"/>
      <c r="L44" s="1"/>
      <c r="M44" s="2"/>
      <c r="N44" s="1"/>
      <c r="O44" s="4"/>
      <c r="P44" s="4"/>
    </row>
    <row r="45" spans="1:17">
      <c r="A45" s="1"/>
      <c r="B45" s="1"/>
      <c r="C45" s="1"/>
      <c r="D45" s="1"/>
      <c r="E45" s="1" t="s">
        <v>56</v>
      </c>
      <c r="F45" s="1"/>
      <c r="G45" s="1"/>
      <c r="H45" s="1"/>
      <c r="I45" s="1"/>
      <c r="J45" s="1"/>
      <c r="K45" s="2"/>
      <c r="L45" s="1"/>
      <c r="M45" s="2"/>
      <c r="N45" s="1"/>
      <c r="O45" s="4"/>
      <c r="P45" s="4"/>
    </row>
    <row r="46" spans="1:17">
      <c r="A46" s="1"/>
      <c r="B46" s="1"/>
      <c r="C46" s="32"/>
      <c r="D46" s="1"/>
      <c r="E46" s="1" t="s">
        <v>57</v>
      </c>
      <c r="F46" s="1"/>
      <c r="G46" s="1"/>
      <c r="H46" s="1"/>
      <c r="I46" s="1"/>
      <c r="J46" s="1"/>
      <c r="K46" s="2"/>
      <c r="L46" s="1"/>
      <c r="M46" s="2"/>
      <c r="N46" s="1"/>
      <c r="O46" s="4"/>
      <c r="P46" s="4"/>
    </row>
    <row r="47" spans="1:17">
      <c r="E47" s="1" t="s">
        <v>58</v>
      </c>
    </row>
    <row r="48" spans="1:17">
      <c r="E48" s="1" t="s">
        <v>59</v>
      </c>
    </row>
    <row r="49" spans="5:5">
      <c r="E49" s="1" t="s">
        <v>60</v>
      </c>
    </row>
    <row r="50" spans="5:5">
      <c r="E50" s="1"/>
    </row>
  </sheetData>
  <mergeCells count="11">
    <mergeCell ref="J8:N8"/>
    <mergeCell ref="A5:P5"/>
    <mergeCell ref="A7:A9"/>
    <mergeCell ref="B7:B9"/>
    <mergeCell ref="C7:H7"/>
    <mergeCell ref="I7:N7"/>
    <mergeCell ref="O7:O9"/>
    <mergeCell ref="P7:P9"/>
    <mergeCell ref="C8:C9"/>
    <mergeCell ref="D8:H8"/>
    <mergeCell ref="I8:I9"/>
  </mergeCells>
  <pageMargins left="0.98425196850393704" right="0.39370078740157483" top="0.19685039370078741" bottom="0.19685039370078741" header="0.51181102362204722" footer="0.51181102362204722"/>
  <pageSetup paperSize="9" scale="77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балансировка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filina-pc</dc:creator>
  <cp:lastModifiedBy>filina-pc</cp:lastModifiedBy>
  <dcterms:created xsi:type="dcterms:W3CDTF">2016-11-15T15:45:24Z</dcterms:created>
  <dcterms:modified xsi:type="dcterms:W3CDTF">2016-11-15T15:45:58Z</dcterms:modified>
</cp:coreProperties>
</file>