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Бюджет_1" sheetId="1" r:id="rId1"/>
  </sheets>
  <definedNames>
    <definedName name="_xlnm.Print_Titles" localSheetId="0">Бюджет_1!$7:$7</definedName>
  </definedNames>
  <calcPr calcId="145621" iterate="1"/>
</workbook>
</file>

<file path=xl/calcChain.xml><?xml version="1.0" encoding="utf-8"?>
<calcChain xmlns="http://schemas.openxmlformats.org/spreadsheetml/2006/main">
  <c r="T17" i="1" l="1"/>
  <c r="S16" i="1"/>
  <c r="S36" i="1"/>
  <c r="R36" i="1"/>
  <c r="T36" i="1" s="1"/>
  <c r="T37" i="1"/>
  <c r="T12" i="1"/>
  <c r="T11" i="1"/>
  <c r="T48" i="1"/>
  <c r="S47" i="1"/>
  <c r="S46" i="1" s="1"/>
  <c r="R47" i="1"/>
  <c r="R46" i="1" s="1"/>
  <c r="P47" i="1"/>
  <c r="P46" i="1"/>
  <c r="O47" i="1"/>
  <c r="O46" i="1" s="1"/>
  <c r="R50" i="1"/>
  <c r="P65" i="1"/>
  <c r="O65" i="1"/>
  <c r="P62" i="1"/>
  <c r="O62" i="1"/>
  <c r="P60" i="1"/>
  <c r="O60" i="1"/>
  <c r="P54" i="1"/>
  <c r="O54" i="1"/>
  <c r="P52" i="1"/>
  <c r="O52" i="1"/>
  <c r="P50" i="1"/>
  <c r="P49" i="1" s="1"/>
  <c r="O50" i="1"/>
  <c r="P43" i="1"/>
  <c r="O43" i="1"/>
  <c r="P41" i="1"/>
  <c r="O41" i="1"/>
  <c r="P39" i="1"/>
  <c r="O39" i="1"/>
  <c r="P31" i="1"/>
  <c r="O31" i="1"/>
  <c r="P29" i="1"/>
  <c r="O29" i="1"/>
  <c r="P27" i="1"/>
  <c r="O27" i="1"/>
  <c r="P23" i="1"/>
  <c r="O23" i="1"/>
  <c r="P18" i="1"/>
  <c r="O18" i="1"/>
  <c r="O16" i="1"/>
  <c r="P14" i="1"/>
  <c r="O14" i="1"/>
  <c r="P9" i="1"/>
  <c r="O9" i="1"/>
  <c r="R16" i="1"/>
  <c r="T16" i="1" s="1"/>
  <c r="O8" i="1" l="1"/>
  <c r="O69" i="1" s="1"/>
  <c r="O49" i="1"/>
  <c r="T46" i="1"/>
  <c r="P8" i="1"/>
  <c r="P69" i="1" s="1"/>
  <c r="T47" i="1"/>
  <c r="S52" i="1"/>
  <c r="Q15" i="1" l="1"/>
  <c r="Q10" i="1"/>
  <c r="Q14" i="1" l="1"/>
  <c r="Q9" i="1"/>
  <c r="S43" i="1"/>
  <c r="R43" i="1"/>
  <c r="R31" i="1"/>
  <c r="R23" i="1"/>
  <c r="S65" i="1"/>
  <c r="R65" i="1"/>
  <c r="S62" i="1"/>
  <c r="R62" i="1"/>
  <c r="S60" i="1"/>
  <c r="R60" i="1"/>
  <c r="S54" i="1"/>
  <c r="R54" i="1"/>
  <c r="S50" i="1"/>
  <c r="S41" i="1"/>
  <c r="R41" i="1"/>
  <c r="S39" i="1"/>
  <c r="R39" i="1"/>
  <c r="S31" i="1"/>
  <c r="S29" i="1"/>
  <c r="R29" i="1"/>
  <c r="S27" i="1"/>
  <c r="R27" i="1"/>
  <c r="T28" i="1"/>
  <c r="S23" i="1"/>
  <c r="S18" i="1"/>
  <c r="R18" i="1"/>
  <c r="S14" i="1"/>
  <c r="R14" i="1"/>
  <c r="S9" i="1"/>
  <c r="R9" i="1"/>
  <c r="R8" i="1" l="1"/>
  <c r="R69" i="1" s="1"/>
  <c r="S8" i="1"/>
  <c r="T27" i="1"/>
  <c r="S49" i="1"/>
  <c r="Q67" i="1"/>
  <c r="R52" i="1"/>
  <c r="R49" i="1" s="1"/>
  <c r="T20" i="1"/>
  <c r="S69" i="1" l="1"/>
  <c r="Q66" i="1"/>
  <c r="Q65" i="1"/>
  <c r="Q64" i="1"/>
  <c r="Q63" i="1"/>
  <c r="Q62" i="1"/>
  <c r="Q59" i="1"/>
  <c r="Q58" i="1"/>
  <c r="Q57" i="1"/>
  <c r="Q56" i="1"/>
  <c r="Q55" i="1"/>
  <c r="Q54" i="1"/>
  <c r="Q53" i="1"/>
  <c r="Q52" i="1"/>
  <c r="Q51" i="1"/>
  <c r="Q50" i="1"/>
  <c r="Q49" i="1"/>
  <c r="Q45" i="1"/>
  <c r="Q44" i="1"/>
  <c r="Q43" i="1"/>
  <c r="Q42" i="1"/>
  <c r="Q41" i="1"/>
  <c r="Q40" i="1"/>
  <c r="Q39" i="1"/>
  <c r="Q35" i="1"/>
  <c r="Q34" i="1"/>
  <c r="Q32" i="1"/>
  <c r="Q31" i="1"/>
  <c r="Q30" i="1"/>
  <c r="Q29" i="1"/>
  <c r="Q26" i="1"/>
  <c r="Q25" i="1"/>
  <c r="Q24" i="1"/>
  <c r="Q23" i="1"/>
  <c r="Q22" i="1"/>
  <c r="Q21" i="1"/>
  <c r="Q19" i="1"/>
  <c r="Q18" i="1"/>
  <c r="Q13" i="1"/>
  <c r="Q12" i="1"/>
  <c r="Q11" i="1"/>
  <c r="Q8" i="1"/>
  <c r="Q69" i="1" l="1"/>
  <c r="T68" i="1"/>
  <c r="T45" i="1" l="1"/>
  <c r="T22" i="1" l="1"/>
  <c r="T66" i="1"/>
  <c r="T65" i="1"/>
  <c r="T64" i="1"/>
  <c r="T63" i="1"/>
  <c r="T62" i="1"/>
  <c r="T59" i="1"/>
  <c r="T58" i="1"/>
  <c r="T57" i="1"/>
  <c r="T56" i="1"/>
  <c r="T55" i="1"/>
  <c r="T54" i="1"/>
  <c r="T53" i="1"/>
  <c r="T52" i="1"/>
  <c r="T51" i="1"/>
  <c r="T50" i="1"/>
  <c r="T44" i="1"/>
  <c r="T43" i="1"/>
  <c r="T42" i="1"/>
  <c r="T41" i="1"/>
  <c r="T40" i="1"/>
  <c r="T39" i="1"/>
  <c r="T35" i="1"/>
  <c r="T34" i="1"/>
  <c r="T32" i="1"/>
  <c r="T31" i="1"/>
  <c r="T30" i="1"/>
  <c r="T29" i="1"/>
  <c r="T26" i="1"/>
  <c r="T25" i="1"/>
  <c r="T24" i="1"/>
  <c r="T23" i="1"/>
  <c r="T21" i="1"/>
  <c r="T19" i="1"/>
  <c r="T18" i="1"/>
  <c r="T15" i="1"/>
  <c r="T14" i="1"/>
  <c r="T13" i="1"/>
  <c r="T9" i="1"/>
  <c r="T10" i="1"/>
  <c r="T8" i="1" l="1"/>
  <c r="T49" i="1"/>
  <c r="T69" i="1" l="1"/>
</calcChain>
</file>

<file path=xl/sharedStrings.xml><?xml version="1.0" encoding="utf-8"?>
<sst xmlns="http://schemas.openxmlformats.org/spreadsheetml/2006/main" count="98" uniqueCount="63">
  <si>
    <t/>
  </si>
  <si>
    <t>Физическая культура</t>
  </si>
  <si>
    <t>ФИЗИЧЕСКАЯ КУЛЬТУРА И СПОРТ</t>
  </si>
  <si>
    <t>Охрана семьи и детства</t>
  </si>
  <si>
    <t>Социальное обеспечение населения</t>
  </si>
  <si>
    <t>СОЦИАЛЬНАЯ ПОЛИТИКА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</si>
  <si>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</si>
  <si>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</si>
  <si>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</si>
  <si>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</si>
  <si>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</si>
  <si>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</si>
  <si>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Общеэкономические вопросы</t>
  </si>
  <si>
    <t>НАЦИОНАЛЬНАЯ ЭКОНОМИКА</t>
  </si>
  <si>
    <t>Другие общегосударственные вопросы</t>
  </si>
  <si>
    <t>ОБЩЕГОСУДАРСТВЕННЫЕ ВОПРОСЫ</t>
  </si>
  <si>
    <t>Муниципальное учреждение "Районное управление образования и по делам молодежи"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</si>
  <si>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</si>
  <si>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</si>
  <si>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</si>
  <si>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</si>
  <si>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</si>
  <si>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</si>
  <si>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социальной политики</t>
  </si>
  <si>
    <t>Пенсионное обеспечение</t>
  </si>
  <si>
    <t>Культура</t>
  </si>
  <si>
    <t>КУЛЬТУРА, КИНЕМАТОГРАФИЯ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</si>
  <si>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</si>
  <si>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</si>
  <si>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</si>
  <si>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</si>
  <si>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Дорожное хозяйство (дорожные фонды)</t>
  </si>
  <si>
    <t>Сельское хозяйство и рыболовство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</si>
  <si>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</si>
  <si>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</si>
  <si>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</si>
  <si>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</si>
  <si>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Резервные фонды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</si>
  <si>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</si>
  <si>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</si>
  <si>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Администрация Лахденпохского муниципального района</t>
  </si>
  <si>
    <t>подраздела</t>
  </si>
  <si>
    <t>раздела</t>
  </si>
  <si>
    <t>Наименование</t>
  </si>
  <si>
    <t>Код</t>
  </si>
  <si>
    <t>(тыс.рублей)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</si>
  <si>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</si>
  <si>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Информация о расходовании средств бюджета Лахденпохского муниципального района  в разрезе глав, разделов и подразделов классификации расходов бюджетов бюджетной системы Российской Федерации </t>
  </si>
  <si>
    <t>Бюджетные ассигнования  (планы)</t>
  </si>
  <si>
    <t>% исполнения</t>
  </si>
  <si>
    <t>Другие вопросы в области национальной экономики</t>
  </si>
  <si>
    <t>Исполнение</t>
  </si>
  <si>
    <t>ГРБС  Лахденпохского муниципального района</t>
  </si>
  <si>
    <t>ИТОГО</t>
  </si>
  <si>
    <t>Массовый спорт</t>
  </si>
  <si>
    <t>Прочие межбюджетные трансферты общего характера</t>
  </si>
  <si>
    <t>2024 год</t>
  </si>
  <si>
    <t>Транспорт</t>
  </si>
  <si>
    <t>ОХРАНА ОКРУЖАЮЩЕЙ СРЕДЫ</t>
  </si>
  <si>
    <t>Другие вопросы в области охраны окружающей среды</t>
  </si>
  <si>
    <t>в 4 квартале 2024 года по сравлению с 4 кварталом 2025 года</t>
  </si>
  <si>
    <t>Совет Лахденпохского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</si>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</sst>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"/>
    <numFmt numFmtId="166" formatCode="000"/>
  </numFmts>
  <fonts count="10" x14ac:knownFonts="1">
    <font>
      <sz val="10"/>
      <name val="Arial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Protection="1">
      <protection hidden="1"/>
    </xf>
    <xf numFmtId="0" fontId="5" fillId="0" borderId="0" xfId="0" applyNumberFormat="1" applyFont="1" applyFill="1" applyAlignment="1" applyProtection="1">
      <alignment horizontal="right" vertical="top" wrapText="1"/>
      <protection hidden="1"/>
    </xf>
    <xf numFmtId="0" fontId="4" fillId="0" borderId="0" xfId="0" applyFont="1"/>
    <xf numFmtId="0" fontId="2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164" fontId="7" fillId="0" borderId="2" xfId="1" applyNumberFormat="1" applyFont="1" applyFill="1" applyBorder="1" applyAlignment="1" applyProtection="1">
      <protection hidden="1"/>
    </xf>
    <xf numFmtId="165" fontId="3" fillId="0" borderId="2" xfId="0" applyNumberFormat="1" applyFont="1" applyFill="1" applyBorder="1" applyAlignment="1" applyProtection="1">
      <protection hidden="1"/>
    </xf>
    <xf numFmtId="164" fontId="8" fillId="0" borderId="2" xfId="0" applyNumberFormat="1" applyFont="1" applyFill="1" applyBorder="1" applyAlignment="1" applyProtection="1">
      <protection hidden="1"/>
    </xf>
    <xf numFmtId="166" fontId="3" fillId="0" borderId="18" xfId="0" applyNumberFormat="1" applyFont="1" applyFill="1" applyBorder="1" applyAlignment="1" applyProtection="1">
      <protection hidden="1"/>
    </xf>
    <xf numFmtId="165" fontId="3" fillId="0" borderId="15" xfId="0" applyNumberFormat="1" applyFont="1" applyFill="1" applyBorder="1" applyAlignment="1" applyProtection="1">
      <protection hidden="1"/>
    </xf>
    <xf numFmtId="165" fontId="3" fillId="0" borderId="14" xfId="0" applyNumberFormat="1" applyFont="1" applyFill="1" applyBorder="1" applyAlignment="1" applyProtection="1">
      <protection hidden="1"/>
    </xf>
    <xf numFmtId="166" fontId="3" fillId="0" borderId="4" xfId="0" applyNumberFormat="1" applyFont="1" applyFill="1" applyBorder="1" applyAlignment="1" applyProtection="1">
      <protection hidden="1"/>
    </xf>
    <xf numFmtId="165" fontId="3" fillId="0" borderId="13" xfId="0" applyNumberFormat="1" applyFont="1" applyFill="1" applyBorder="1" applyAlignment="1" applyProtection="1">
      <protection hidden="1"/>
    </xf>
    <xf numFmtId="164" fontId="3" fillId="0" borderId="4" xfId="1" applyNumberFormat="1" applyFont="1" applyFill="1" applyBorder="1" applyAlignment="1" applyProtection="1">
      <protection hidden="1"/>
    </xf>
    <xf numFmtId="166" fontId="3" fillId="0" borderId="22" xfId="0" applyNumberFormat="1" applyFont="1" applyFill="1" applyBorder="1" applyAlignment="1" applyProtection="1">
      <protection hidden="1"/>
    </xf>
    <xf numFmtId="165" fontId="3" fillId="0" borderId="16" xfId="0" applyNumberFormat="1" applyFont="1" applyFill="1" applyBorder="1" applyAlignment="1" applyProtection="1">
      <protection hidden="1"/>
    </xf>
    <xf numFmtId="165" fontId="3" fillId="0" borderId="17" xfId="0" applyNumberFormat="1" applyFont="1" applyFill="1" applyBorder="1" applyAlignment="1" applyProtection="1">
      <protection hidden="1"/>
    </xf>
    <xf numFmtId="4" fontId="6" fillId="0" borderId="27" xfId="0" applyNumberFormat="1" applyFont="1" applyBorder="1"/>
    <xf numFmtId="4" fontId="6" fillId="0" borderId="28" xfId="0" applyNumberFormat="1" applyFont="1" applyBorder="1"/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0" applyNumberFormat="1" applyFont="1" applyFill="1" applyBorder="1" applyAlignment="1" applyProtection="1">
      <alignment horizontal="center"/>
      <protection hidden="1"/>
    </xf>
    <xf numFmtId="0" fontId="3" fillId="0" borderId="20" xfId="0" applyNumberFormat="1" applyFont="1" applyFill="1" applyBorder="1" applyAlignment="1" applyProtection="1">
      <alignment horizontal="center"/>
      <protection hidden="1"/>
    </xf>
    <xf numFmtId="0" fontId="3" fillId="0" borderId="21" xfId="0" applyNumberFormat="1" applyFont="1" applyFill="1" applyBorder="1" applyAlignment="1" applyProtection="1">
      <alignment horizontal="center"/>
      <protection hidden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64" fontId="9" fillId="0" borderId="2" xfId="0" applyNumberFormat="1" applyFont="1" applyFill="1" applyBorder="1" applyAlignment="1" applyProtection="1">
      <protection hidden="1"/>
    </xf>
    <xf numFmtId="164" fontId="9" fillId="0" borderId="20" xfId="0" applyNumberFormat="1" applyFont="1" applyFill="1" applyBorder="1" applyAlignment="1" applyProtection="1">
      <protection hidden="1"/>
    </xf>
    <xf numFmtId="165" fontId="7" fillId="0" borderId="2" xfId="1" applyNumberFormat="1" applyFont="1" applyFill="1" applyBorder="1" applyAlignment="1" applyProtection="1">
      <protection hidden="1"/>
    </xf>
    <xf numFmtId="0" fontId="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" fontId="6" fillId="0" borderId="27" xfId="0" applyNumberFormat="1" applyFont="1" applyFill="1" applyBorder="1"/>
    <xf numFmtId="164" fontId="3" fillId="0" borderId="2" xfId="1" applyNumberFormat="1" applyFont="1" applyFill="1" applyBorder="1" applyAlignment="1" applyProtection="1">
      <protection hidden="1"/>
    </xf>
    <xf numFmtId="164" fontId="3" fillId="0" borderId="2" xfId="0" applyNumberFormat="1" applyFont="1" applyFill="1" applyBorder="1" applyAlignment="1" applyProtection="1">
      <protection hidden="1"/>
    </xf>
    <xf numFmtId="166" fontId="3" fillId="0" borderId="1" xfId="0" applyNumberFormat="1" applyFont="1" applyFill="1" applyBorder="1" applyAlignment="1" applyProtection="1">
      <alignment wrapText="1"/>
      <protection hidden="1"/>
    </xf>
    <xf numFmtId="166" fontId="3" fillId="0" borderId="6" xfId="0" applyNumberFormat="1" applyFont="1" applyFill="1" applyBorder="1" applyAlignment="1" applyProtection="1">
      <alignment wrapText="1"/>
      <protection hidden="1"/>
    </xf>
    <xf numFmtId="166" fontId="3" fillId="0" borderId="29" xfId="0" applyNumberFormat="1" applyFont="1" applyFill="1" applyBorder="1" applyAlignment="1" applyProtection="1">
      <alignment wrapText="1"/>
      <protection hidden="1"/>
    </xf>
    <xf numFmtId="166" fontId="3" fillId="0" borderId="16" xfId="0" applyNumberFormat="1" applyFont="1" applyFill="1" applyBorder="1" applyAlignment="1" applyProtection="1">
      <alignment wrapText="1"/>
      <protection hidden="1"/>
    </xf>
    <xf numFmtId="166" fontId="3" fillId="0" borderId="22" xfId="0" applyNumberFormat="1" applyFont="1" applyFill="1" applyBorder="1" applyAlignment="1" applyProtection="1">
      <alignment wrapText="1"/>
      <protection hidden="1"/>
    </xf>
    <xf numFmtId="166" fontId="3" fillId="0" borderId="23" xfId="0" applyNumberFormat="1" applyFont="1" applyFill="1" applyBorder="1" applyAlignment="1" applyProtection="1">
      <alignment wrapText="1"/>
      <protection hidden="1"/>
    </xf>
    <xf numFmtId="0" fontId="2" fillId="0" borderId="24" xfId="0" applyNumberFormat="1" applyFont="1" applyFill="1" applyBorder="1" applyAlignment="1" applyProtection="1">
      <alignment horizontal="center"/>
      <protection hidden="1"/>
    </xf>
    <xf numFmtId="0" fontId="2" fillId="0" borderId="25" xfId="0" applyNumberFormat="1" applyFont="1" applyFill="1" applyBorder="1" applyAlignment="1" applyProtection="1">
      <alignment horizontal="center"/>
      <protection hidden="1"/>
    </xf>
    <xf numFmtId="0" fontId="2" fillId="0" borderId="26" xfId="0" applyNumberFormat="1" applyFont="1" applyFill="1" applyBorder="1" applyAlignment="1" applyProtection="1">
      <alignment horizontal="center"/>
      <protection hidden="1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  <protection hidden="1"/>
    </xf>
    <xf numFmtId="0" fontId="3" fillId="0" borderId="15" xfId="0" applyNumberFormat="1" applyFont="1" applyFill="1" applyBorder="1" applyAlignment="1" applyProtection="1">
      <alignment horizontal="center" vertical="center"/>
      <protection hidden="1"/>
    </xf>
    <xf numFmtId="0" fontId="3" fillId="0" borderId="14" xfId="0" applyNumberFormat="1" applyFont="1" applyFill="1" applyBorder="1" applyAlignment="1" applyProtection="1">
      <alignment horizontal="center" vertical="center"/>
      <protection hidden="1"/>
    </xf>
    <xf numFmtId="166" fontId="3" fillId="0" borderId="2" xfId="0" applyNumberFormat="1" applyFont="1" applyFill="1" applyBorder="1" applyAlignment="1" applyProtection="1">
      <alignment wrapText="1"/>
      <protection hidden="1"/>
    </xf>
    <xf numFmtId="166" fontId="3" fillId="0" borderId="4" xfId="0" applyNumberFormat="1" applyFont="1" applyFill="1" applyBorder="1" applyAlignment="1" applyProtection="1">
      <alignment wrapText="1"/>
      <protection hidden="1"/>
    </xf>
    <xf numFmtId="166" fontId="3" fillId="0" borderId="3" xfId="0" applyNumberFormat="1" applyFont="1" applyFill="1" applyBorder="1" applyAlignment="1" applyProtection="1">
      <alignment wrapText="1"/>
      <protection hidden="1"/>
    </xf>
    <xf numFmtId="166" fontId="3" fillId="0" borderId="5" xfId="0" applyNumberFormat="1" applyFont="1" applyFill="1" applyBorder="1" applyAlignment="1" applyProtection="1">
      <alignment wrapText="1"/>
      <protection hidden="1"/>
    </xf>
    <xf numFmtId="166" fontId="3" fillId="0" borderId="11" xfId="0" applyNumberFormat="1" applyFont="1" applyFill="1" applyBorder="1" applyAlignment="1" applyProtection="1">
      <alignment wrapText="1"/>
      <protection hidden="1"/>
    </xf>
    <xf numFmtId="166" fontId="3" fillId="0" borderId="8" xfId="0" applyNumberFormat="1" applyFont="1" applyFill="1" applyBorder="1" applyAlignment="1" applyProtection="1">
      <alignment wrapText="1"/>
      <protection hidden="1"/>
    </xf>
    <xf numFmtId="0" fontId="3" fillId="0" borderId="12" xfId="0" applyNumberFormat="1" applyFont="1" applyFill="1" applyBorder="1" applyAlignment="1" applyProtection="1">
      <alignment horizontal="center" vertical="top"/>
      <protection hidden="1"/>
    </xf>
    <xf numFmtId="0" fontId="3" fillId="0" borderId="10" xfId="0" applyNumberFormat="1" applyFont="1" applyFill="1" applyBorder="1" applyAlignment="1" applyProtection="1">
      <alignment horizontal="center" vertical="top"/>
      <protection hidden="1"/>
    </xf>
    <xf numFmtId="0" fontId="3" fillId="0" borderId="7" xfId="0" applyNumberFormat="1" applyFont="1" applyFill="1" applyBorder="1" applyAlignment="1" applyProtection="1">
      <alignment horizontal="center" vertical="top"/>
      <protection hidden="1"/>
    </xf>
    <xf numFmtId="0" fontId="3" fillId="0" borderId="9" xfId="0" applyNumberFormat="1" applyFont="1" applyFill="1" applyBorder="1" applyAlignment="1" applyProtection="1">
      <alignment horizontal="center" vertical="top"/>
      <protection hidden="1"/>
    </xf>
    <xf numFmtId="0" fontId="3" fillId="0" borderId="1" xfId="0" applyNumberFormat="1" applyFont="1" applyFill="1" applyBorder="1" applyAlignment="1" applyProtection="1">
      <alignment horizontal="center"/>
      <protection hidden="1"/>
    </xf>
    <xf numFmtId="0" fontId="3" fillId="0" borderId="6" xfId="0" applyNumberFormat="1" applyFont="1" applyFill="1" applyBorder="1" applyAlignment="1" applyProtection="1">
      <alignment horizontal="center"/>
      <protection hidden="1"/>
    </xf>
    <xf numFmtId="166" fontId="3" fillId="0" borderId="1" xfId="0" applyNumberFormat="1" applyFont="1" applyFill="1" applyBorder="1" applyAlignment="1" applyProtection="1">
      <alignment horizontal="left" wrapText="1"/>
      <protection hidden="1"/>
    </xf>
    <xf numFmtId="166" fontId="3" fillId="0" borderId="6" xfId="0" applyNumberFormat="1" applyFont="1" applyFill="1" applyBorder="1" applyAlignment="1" applyProtection="1">
      <alignment horizontal="left" wrapText="1"/>
      <protection hidden="1"/>
    </xf>
    <xf numFmtId="0" fontId="1" fillId="0" borderId="0" xfId="0" applyNumberFormat="1" applyFont="1" applyFill="1" applyAlignment="1" applyProtection="1">
      <alignment horizontal="center" vertical="top" wrapText="1"/>
      <protection hidden="1"/>
    </xf>
    <xf numFmtId="0" fontId="1" fillId="0" borderId="0" xfId="0" applyNumberFormat="1" applyFont="1" applyFill="1" applyAlignment="1" applyProtection="1">
      <alignment horizontal="center" wrapText="1"/>
      <protection hidden="1"/>
    </xf>
    <xf numFmtId="166" fontId="3" fillId="0" borderId="29" xfId="0" applyNumberFormat="1" applyFont="1" applyFill="1" applyBorder="1" applyAlignment="1" applyProtection="1">
      <alignment horizontal="left" wrapText="1"/>
      <protection hidden="1"/>
    </xf>
    <xf numFmtId="4" fontId="5" fillId="0" borderId="29" xfId="0" applyNumberFormat="1" applyFont="1" applyBorder="1"/>
    <xf numFmtId="0" fontId="3" fillId="0" borderId="30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 applyProtection="1">
      <protection hidden="1"/>
    </xf>
    <xf numFmtId="166" fontId="7" fillId="0" borderId="4" xfId="1" applyNumberFormat="1" applyFont="1" applyFill="1" applyBorder="1" applyAlignment="1" applyProtection="1">
      <protection hidden="1"/>
    </xf>
    <xf numFmtId="165" fontId="7" fillId="0" borderId="13" xfId="1" applyNumberFormat="1" applyFont="1" applyFill="1" applyBorder="1" applyAlignment="1" applyProtection="1">
      <protection hidden="1"/>
    </xf>
    <xf numFmtId="166" fontId="3" fillId="0" borderId="19" xfId="0" applyNumberFormat="1" applyFont="1" applyFill="1" applyBorder="1" applyAlignment="1" applyProtection="1">
      <protection hidden="1"/>
    </xf>
    <xf numFmtId="165" fontId="3" fillId="0" borderId="20" xfId="0" applyNumberFormat="1" applyFont="1" applyFill="1" applyBorder="1" applyAlignment="1" applyProtection="1">
      <protection hidden="1"/>
    </xf>
    <xf numFmtId="165" fontId="3" fillId="0" borderId="21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4" fontId="5" fillId="0" borderId="33" xfId="0" applyNumberFormat="1" applyFont="1" applyBorder="1"/>
    <xf numFmtId="4" fontId="5" fillId="0" borderId="29" xfId="0" applyNumberFormat="1" applyFont="1" applyBorder="1" applyAlignment="1">
      <alignment horizontal="right"/>
    </xf>
    <xf numFmtId="4" fontId="5" fillId="0" borderId="34" xfId="0" applyNumberFormat="1" applyFont="1" applyBorder="1"/>
    <xf numFmtId="4" fontId="5" fillId="0" borderId="35" xfId="0" applyNumberFormat="1" applyFont="1" applyBorder="1"/>
    <xf numFmtId="164" fontId="9" fillId="0" borderId="15" xfId="0" applyNumberFormat="1" applyFont="1" applyFill="1" applyBorder="1" applyAlignment="1" applyProtection="1">
      <protection hidden="1"/>
    </xf>
    <xf numFmtId="164" fontId="9" fillId="0" borderId="16" xfId="0" applyNumberFormat="1" applyFont="1" applyFill="1" applyBorder="1" applyAlignment="1" applyProtection="1">
      <protection hidden="1"/>
    </xf>
    <xf numFmtId="164" fontId="9" fillId="0" borderId="36" xfId="0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0" applyNumberFormat="1" applyFont="1" applyFill="1" applyBorder="1" applyAlignment="1" applyProtection="1">
      <protection hidden="1"/>
    </xf>
    <xf numFmtId="164" fontId="7" fillId="0" borderId="3" xfId="1" applyNumberFormat="1" applyFont="1" applyFill="1" applyBorder="1" applyAlignment="1" applyProtection="1">
      <protection hidden="1"/>
    </xf>
    <xf numFmtId="164" fontId="8" fillId="0" borderId="3" xfId="0" applyNumberFormat="1" applyFont="1" applyFill="1" applyBorder="1" applyAlignment="1" applyProtection="1">
      <protection hidden="1"/>
    </xf>
    <xf numFmtId="164" fontId="9" fillId="0" borderId="37" xfId="0" applyNumberFormat="1" applyFont="1" applyFill="1" applyBorder="1" applyAlignment="1" applyProtection="1">
      <protection hidden="1"/>
    </xf>
    <xf numFmtId="164" fontId="9" fillId="0" borderId="38" xfId="0" applyNumberFormat="1" applyFont="1" applyFill="1" applyBorder="1" applyAlignment="1" applyProtection="1">
      <protection hidden="1"/>
    </xf>
    <xf numFmtId="164" fontId="3" fillId="0" borderId="6" xfId="1" applyNumberFormat="1" applyFont="1" applyFill="1" applyBorder="1" applyAlignment="1" applyProtection="1">
      <protection hidden="1"/>
    </xf>
    <xf numFmtId="164" fontId="3" fillId="0" borderId="6" xfId="0" applyNumberFormat="1" applyFont="1" applyFill="1" applyBorder="1" applyAlignment="1" applyProtection="1">
      <protection hidden="1"/>
    </xf>
    <xf numFmtId="164" fontId="7" fillId="0" borderId="6" xfId="1" applyNumberFormat="1" applyFont="1" applyFill="1" applyBorder="1" applyAlignment="1" applyProtection="1">
      <protection hidden="1"/>
    </xf>
    <xf numFmtId="164" fontId="8" fillId="0" borderId="6" xfId="0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showGridLines="0" tabSelected="1" topLeftCell="A52" workbookViewId="0">
      <selection activeCell="W43" sqref="W43"/>
    </sheetView>
  </sheetViews>
  <sheetFormatPr defaultColWidth="9.140625" defaultRowHeight="12.75" x14ac:dyDescent="0.2"/>
  <cols>
    <col min="1" max="1" width="1.140625" style="4" customWidth="1"/>
    <col min="2" max="2" width="0.85546875" style="4" customWidth="1"/>
    <col min="3" max="3" width="0.7109375" style="4" customWidth="1"/>
    <col min="4" max="7" width="0.5703125" style="4" customWidth="1"/>
    <col min="8" max="9" width="0.7109375" style="4" customWidth="1"/>
    <col min="10" max="10" width="0.5703125" style="4" customWidth="1"/>
    <col min="11" max="11" width="32.5703125" style="4" customWidth="1"/>
    <col min="12" max="12" width="10.42578125" style="4" customWidth="1"/>
    <col min="13" max="13" width="8" style="4" customWidth="1"/>
    <col min="14" max="14" width="7" style="4" customWidth="1"/>
    <col min="15" max="15" width="15" style="32" customWidth="1"/>
    <col min="16" max="16" width="13.28515625" style="32" customWidth="1"/>
    <col min="17" max="17" width="13.85546875" style="4" customWidth="1"/>
    <col min="18" max="18" width="15" style="32" customWidth="1"/>
    <col min="19" max="19" width="13.28515625" style="32" customWidth="1"/>
    <col min="20" max="20" width="13.85546875" style="4" customWidth="1"/>
    <col min="21" max="214" width="9.140625" style="4" customWidth="1"/>
    <col min="215" max="16384" width="9.140625" style="4"/>
  </cols>
  <sheetData>
    <row r="1" spans="1:20" ht="12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46</v>
      </c>
      <c r="L1" s="3"/>
      <c r="M1" s="3"/>
      <c r="N1" s="3"/>
    </row>
    <row r="2" spans="1:20" ht="26.25" customHeight="1" x14ac:dyDescent="0.2">
      <c r="A2" s="69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7.25" customHeight="1" x14ac:dyDescent="0.2">
      <c r="A3" s="70" t="s">
        <v>60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18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6"/>
      <c r="K4" s="5"/>
      <c r="L4" s="5"/>
      <c r="M4" s="5"/>
      <c r="N4" s="5"/>
      <c r="Q4" s="1" t="s">
        <v>45</v>
      </c>
      <c r="T4" s="1" t="s">
        <v>45</v>
      </c>
    </row>
    <row r="5" spans="1:20" ht="18" customHeight="1" x14ac:dyDescent="0.2">
      <c r="A5" s="61" t="s">
        <v>43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52" t="s">
        <v>44</v>
      </c>
      <c r="M5" s="53"/>
      <c r="N5" s="54"/>
      <c r="O5" s="49" t="s">
        <v>56</v>
      </c>
      <c r="P5" s="50"/>
      <c r="Q5" s="51"/>
      <c r="R5" s="73">
        <v>2025</v>
      </c>
      <c r="S5" s="50"/>
      <c r="T5" s="51"/>
    </row>
    <row r="6" spans="1:20" ht="71.25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22" t="s">
        <v>52</v>
      </c>
      <c r="M6" s="7" t="s">
        <v>42</v>
      </c>
      <c r="N6" s="23" t="s">
        <v>41</v>
      </c>
      <c r="O6" s="33" t="s">
        <v>48</v>
      </c>
      <c r="P6" s="34" t="s">
        <v>51</v>
      </c>
      <c r="Q6" s="27" t="s">
        <v>49</v>
      </c>
      <c r="R6" s="74" t="s">
        <v>48</v>
      </c>
      <c r="S6" s="34" t="s">
        <v>51</v>
      </c>
      <c r="T6" s="27" t="s">
        <v>49</v>
      </c>
    </row>
    <row r="7" spans="1:20" ht="12.75" customHeight="1" thickBot="1" x14ac:dyDescent="0.25">
      <c r="A7" s="65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24">
        <v>2</v>
      </c>
      <c r="M7" s="25">
        <v>3</v>
      </c>
      <c r="N7" s="26">
        <v>4</v>
      </c>
      <c r="O7" s="35">
        <v>8</v>
      </c>
      <c r="P7" s="36">
        <v>9</v>
      </c>
      <c r="Q7" s="28">
        <v>10</v>
      </c>
      <c r="R7" s="75">
        <v>8</v>
      </c>
      <c r="S7" s="36">
        <v>9</v>
      </c>
      <c r="T7" s="28">
        <v>10</v>
      </c>
    </row>
    <row r="8" spans="1:20" ht="21.75" customHeight="1" x14ac:dyDescent="0.2">
      <c r="A8" s="58" t="s">
        <v>40</v>
      </c>
      <c r="B8" s="59"/>
      <c r="C8" s="59"/>
      <c r="D8" s="59"/>
      <c r="E8" s="59"/>
      <c r="F8" s="59"/>
      <c r="G8" s="59"/>
      <c r="H8" s="59"/>
      <c r="I8" s="59"/>
      <c r="J8" s="59"/>
      <c r="K8" s="60"/>
      <c r="L8" s="11">
        <v>31</v>
      </c>
      <c r="M8" s="12" t="s">
        <v>0</v>
      </c>
      <c r="N8" s="13" t="s">
        <v>0</v>
      </c>
      <c r="O8" s="89">
        <f>O9+O14+O16+O18+O23+O27+O29+O31+O36+O39+O41+O43</f>
        <v>151829.23037</v>
      </c>
      <c r="P8" s="87">
        <f>P9+P14+P16+P18+P23+P27+P29+P31+P36+P39+P41+P43</f>
        <v>143533.27960000001</v>
      </c>
      <c r="Q8" s="83">
        <f t="shared" ref="Q8:Q9" si="0">P8*100/O8</f>
        <v>94.535998931310402</v>
      </c>
      <c r="R8" s="95">
        <f>R9+R14+R16+R18+R23+R27+R29+R31+R36+R39+R41+R43</f>
        <v>626140.0856300001</v>
      </c>
      <c r="S8" s="87">
        <f>S9+S14+S16+S18+S23+S27+S29+S31+S36+S39+S41+S43</f>
        <v>613570.76154000009</v>
      </c>
      <c r="T8" s="83">
        <f t="shared" ref="T8:T9" si="1">S8*100/R8</f>
        <v>97.992569973003214</v>
      </c>
    </row>
    <row r="9" spans="1:20" ht="16.5" customHeight="1" x14ac:dyDescent="0.2">
      <c r="A9" s="55" t="s">
        <v>15</v>
      </c>
      <c r="B9" s="56"/>
      <c r="C9" s="56"/>
      <c r="D9" s="56"/>
      <c r="E9" s="56"/>
      <c r="F9" s="56"/>
      <c r="G9" s="56"/>
      <c r="H9" s="56"/>
      <c r="I9" s="56"/>
      <c r="J9" s="56"/>
      <c r="K9" s="57"/>
      <c r="L9" s="14">
        <v>31</v>
      </c>
      <c r="M9" s="9">
        <v>1</v>
      </c>
      <c r="N9" s="15" t="s">
        <v>0</v>
      </c>
      <c r="O9" s="82">
        <f>SUM(O10:O13)</f>
        <v>71629.752949999995</v>
      </c>
      <c r="P9" s="29">
        <f>SUM(P10:P13)</f>
        <v>68237.268589999992</v>
      </c>
      <c r="Q9" s="72">
        <f t="shared" si="0"/>
        <v>95.263861425896479</v>
      </c>
      <c r="R9" s="76">
        <f>SUM(R10:R13)</f>
        <v>81848.419160000005</v>
      </c>
      <c r="S9" s="29">
        <f>SUM(S10:S13)</f>
        <v>78915.872659999994</v>
      </c>
      <c r="T9" s="72">
        <f t="shared" si="1"/>
        <v>96.417100623205229</v>
      </c>
    </row>
    <row r="10" spans="1:20" ht="46.5" customHeight="1" x14ac:dyDescent="0.2">
      <c r="A10" s="55" t="s">
        <v>39</v>
      </c>
      <c r="B10" s="56"/>
      <c r="C10" s="56"/>
      <c r="D10" s="56"/>
      <c r="E10" s="56"/>
      <c r="F10" s="56"/>
      <c r="G10" s="56"/>
      <c r="H10" s="56"/>
      <c r="I10" s="56"/>
      <c r="J10" s="56"/>
      <c r="K10" s="57"/>
      <c r="L10" s="14">
        <v>31</v>
      </c>
      <c r="M10" s="9">
        <v>1</v>
      </c>
      <c r="N10" s="15">
        <v>4</v>
      </c>
      <c r="O10" s="82">
        <v>34142.756000000001</v>
      </c>
      <c r="P10" s="29">
        <v>32737.605</v>
      </c>
      <c r="Q10" s="72">
        <f>P10*100/O10</f>
        <v>95.88448278750549</v>
      </c>
      <c r="R10" s="76">
        <v>37476.244700000003</v>
      </c>
      <c r="S10" s="29">
        <v>37364.604579999999</v>
      </c>
      <c r="T10" s="72">
        <f>S10*100/R10</f>
        <v>99.702104303956574</v>
      </c>
    </row>
    <row r="11" spans="1:20" ht="16.5" customHeight="1" x14ac:dyDescent="0.2">
      <c r="A11" s="55" t="s">
        <v>38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14">
        <v>31</v>
      </c>
      <c r="M11" s="9">
        <v>1</v>
      </c>
      <c r="N11" s="15">
        <v>5</v>
      </c>
      <c r="O11" s="82">
        <v>1.2</v>
      </c>
      <c r="P11" s="8">
        <v>0</v>
      </c>
      <c r="Q11" s="72">
        <f t="shared" ref="Q11:Q18" si="2">P11*100/O11</f>
        <v>0</v>
      </c>
      <c r="R11" s="76">
        <v>1.4</v>
      </c>
      <c r="S11" s="8">
        <v>0</v>
      </c>
      <c r="T11" s="72">
        <f t="shared" ref="T11:T12" si="3">S11*100/R11</f>
        <v>0</v>
      </c>
    </row>
    <row r="12" spans="1:20" ht="16.5" customHeight="1" x14ac:dyDescent="0.2">
      <c r="A12" s="55" t="s">
        <v>37</v>
      </c>
      <c r="B12" s="56"/>
      <c r="C12" s="56"/>
      <c r="D12" s="56"/>
      <c r="E12" s="56"/>
      <c r="F12" s="56"/>
      <c r="G12" s="56"/>
      <c r="H12" s="56"/>
      <c r="I12" s="56"/>
      <c r="J12" s="56"/>
      <c r="K12" s="57"/>
      <c r="L12" s="14">
        <v>31</v>
      </c>
      <c r="M12" s="9">
        <v>1</v>
      </c>
      <c r="N12" s="15">
        <v>11</v>
      </c>
      <c r="O12" s="82">
        <v>404.41</v>
      </c>
      <c r="P12" s="8">
        <v>0</v>
      </c>
      <c r="Q12" s="72">
        <f t="shared" si="2"/>
        <v>0</v>
      </c>
      <c r="R12" s="76">
        <v>1093.47082</v>
      </c>
      <c r="S12" s="8">
        <v>0</v>
      </c>
      <c r="T12" s="72">
        <f t="shared" si="3"/>
        <v>0</v>
      </c>
    </row>
    <row r="13" spans="1:20" ht="16.5" customHeight="1" x14ac:dyDescent="0.2">
      <c r="A13" s="55" t="s">
        <v>14</v>
      </c>
      <c r="B13" s="56"/>
      <c r="C13" s="56"/>
      <c r="D13" s="56"/>
      <c r="E13" s="56"/>
      <c r="F13" s="56"/>
      <c r="G13" s="56"/>
      <c r="H13" s="56"/>
      <c r="I13" s="56"/>
      <c r="J13" s="56"/>
      <c r="K13" s="57"/>
      <c r="L13" s="14">
        <v>31</v>
      </c>
      <c r="M13" s="9">
        <v>1</v>
      </c>
      <c r="N13" s="15">
        <v>13</v>
      </c>
      <c r="O13" s="82">
        <v>37081.38695</v>
      </c>
      <c r="P13" s="29">
        <v>35499.663589999996</v>
      </c>
      <c r="Q13" s="72">
        <f t="shared" si="2"/>
        <v>95.734454695201194</v>
      </c>
      <c r="R13" s="76">
        <v>43277.303639999998</v>
      </c>
      <c r="S13" s="29">
        <v>41551.268080000002</v>
      </c>
      <c r="T13" s="72">
        <f t="shared" ref="T13:T69" si="4">S13*100/R13</f>
        <v>96.011684151217153</v>
      </c>
    </row>
    <row r="14" spans="1:20" ht="16.5" customHeight="1" x14ac:dyDescent="0.2">
      <c r="A14" s="55" t="s">
        <v>36</v>
      </c>
      <c r="B14" s="56"/>
      <c r="C14" s="56"/>
      <c r="D14" s="56"/>
      <c r="E14" s="56"/>
      <c r="F14" s="56"/>
      <c r="G14" s="56"/>
      <c r="H14" s="56"/>
      <c r="I14" s="56"/>
      <c r="J14" s="56"/>
      <c r="K14" s="57"/>
      <c r="L14" s="14">
        <v>31</v>
      </c>
      <c r="M14" s="9">
        <v>2</v>
      </c>
      <c r="N14" s="15" t="s">
        <v>0</v>
      </c>
      <c r="O14" s="82">
        <f>O15</f>
        <v>1307.7</v>
      </c>
      <c r="P14" s="29">
        <f>P15</f>
        <v>1307.7</v>
      </c>
      <c r="Q14" s="72">
        <f t="shared" si="2"/>
        <v>100</v>
      </c>
      <c r="R14" s="76">
        <f>R15</f>
        <v>1698.1</v>
      </c>
      <c r="S14" s="29">
        <f>S15</f>
        <v>1698.1</v>
      </c>
      <c r="T14" s="72">
        <f t="shared" si="4"/>
        <v>100</v>
      </c>
    </row>
    <row r="15" spans="1:20" ht="16.5" customHeight="1" x14ac:dyDescent="0.2">
      <c r="A15" s="55" t="s">
        <v>35</v>
      </c>
      <c r="B15" s="56"/>
      <c r="C15" s="56"/>
      <c r="D15" s="56"/>
      <c r="E15" s="56"/>
      <c r="F15" s="56"/>
      <c r="G15" s="56"/>
      <c r="H15" s="56"/>
      <c r="I15" s="56"/>
      <c r="J15" s="56"/>
      <c r="K15" s="57"/>
      <c r="L15" s="14">
        <v>31</v>
      </c>
      <c r="M15" s="9">
        <v>2</v>
      </c>
      <c r="N15" s="15">
        <v>3</v>
      </c>
      <c r="O15" s="82">
        <v>1307.7</v>
      </c>
      <c r="P15" s="29">
        <v>1307.7</v>
      </c>
      <c r="Q15" s="72">
        <f t="shared" si="2"/>
        <v>100</v>
      </c>
      <c r="R15" s="76">
        <v>1698.1</v>
      </c>
      <c r="S15" s="29">
        <v>1698.1</v>
      </c>
      <c r="T15" s="72">
        <f t="shared" si="4"/>
        <v>100</v>
      </c>
    </row>
    <row r="16" spans="1:20" ht="21.75" customHeight="1" x14ac:dyDescent="0.2">
      <c r="A16" s="55" t="s">
        <v>34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14">
        <v>31</v>
      </c>
      <c r="M16" s="9">
        <v>3</v>
      </c>
      <c r="N16" s="15" t="s">
        <v>0</v>
      </c>
      <c r="O16" s="90">
        <f>O17</f>
        <v>0</v>
      </c>
      <c r="P16" s="10">
        <v>0</v>
      </c>
      <c r="Q16" s="72">
        <v>0</v>
      </c>
      <c r="R16" s="16">
        <f>R17</f>
        <v>833.81780000000003</v>
      </c>
      <c r="S16" s="38">
        <f>S17</f>
        <v>832.49310000000003</v>
      </c>
      <c r="T16" s="72">
        <f t="shared" si="4"/>
        <v>99.841128361615688</v>
      </c>
    </row>
    <row r="17" spans="1:20" ht="33.75" customHeight="1" x14ac:dyDescent="0.2">
      <c r="A17" s="55" t="s">
        <v>33</v>
      </c>
      <c r="B17" s="56"/>
      <c r="C17" s="56"/>
      <c r="D17" s="56"/>
      <c r="E17" s="56"/>
      <c r="F17" s="56"/>
      <c r="G17" s="56"/>
      <c r="H17" s="56"/>
      <c r="I17" s="56"/>
      <c r="J17" s="56"/>
      <c r="K17" s="57"/>
      <c r="L17" s="14">
        <v>31</v>
      </c>
      <c r="M17" s="9">
        <v>3</v>
      </c>
      <c r="N17" s="15">
        <v>9</v>
      </c>
      <c r="O17" s="90">
        <v>0</v>
      </c>
      <c r="P17" s="10">
        <v>0</v>
      </c>
      <c r="Q17" s="72">
        <v>0</v>
      </c>
      <c r="R17" s="96">
        <v>833.81780000000003</v>
      </c>
      <c r="S17" s="10">
        <v>832.49310000000003</v>
      </c>
      <c r="T17" s="72">
        <f t="shared" si="4"/>
        <v>99.841128361615688</v>
      </c>
    </row>
    <row r="18" spans="1:20" ht="16.5" customHeight="1" x14ac:dyDescent="0.2">
      <c r="A18" s="55" t="s">
        <v>13</v>
      </c>
      <c r="B18" s="56"/>
      <c r="C18" s="56"/>
      <c r="D18" s="56"/>
      <c r="E18" s="56"/>
      <c r="F18" s="56"/>
      <c r="G18" s="56"/>
      <c r="H18" s="56"/>
      <c r="I18" s="56"/>
      <c r="J18" s="56"/>
      <c r="K18" s="57"/>
      <c r="L18" s="14">
        <v>31</v>
      </c>
      <c r="M18" s="9">
        <v>4</v>
      </c>
      <c r="N18" s="15" t="s">
        <v>0</v>
      </c>
      <c r="O18" s="91">
        <f>SUM(O19:O22)</f>
        <v>2597.1968000000002</v>
      </c>
      <c r="P18" s="39">
        <f>SUM(P19:P22)</f>
        <v>1284.2874400000001</v>
      </c>
      <c r="Q18" s="72">
        <f t="shared" si="2"/>
        <v>49.448984381930551</v>
      </c>
      <c r="R18" s="97">
        <f>SUM(R19:R22)</f>
        <v>8823.8915300000008</v>
      </c>
      <c r="S18" s="39">
        <f>SUM(S19:S22)</f>
        <v>4761.9199800000006</v>
      </c>
      <c r="T18" s="72">
        <f t="shared" si="4"/>
        <v>53.966211663075605</v>
      </c>
    </row>
    <row r="19" spans="1:20" ht="16.5" customHeight="1" x14ac:dyDescent="0.2">
      <c r="A19" s="55" t="s">
        <v>32</v>
      </c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14">
        <v>31</v>
      </c>
      <c r="M19" s="9">
        <v>4</v>
      </c>
      <c r="N19" s="15">
        <v>5</v>
      </c>
      <c r="O19" s="82">
        <v>649.1</v>
      </c>
      <c r="P19" s="29">
        <v>638.02</v>
      </c>
      <c r="Q19" s="72">
        <f t="shared" ref="Q19:Q26" si="5">P19*100/O19</f>
        <v>98.293021106146966</v>
      </c>
      <c r="R19" s="76">
        <v>951.2</v>
      </c>
      <c r="S19" s="29">
        <v>474.04056000000003</v>
      </c>
      <c r="T19" s="72">
        <f t="shared" si="4"/>
        <v>49.836055508830952</v>
      </c>
    </row>
    <row r="20" spans="1:20" ht="16.5" customHeight="1" x14ac:dyDescent="0.2">
      <c r="A20" s="55" t="s">
        <v>57</v>
      </c>
      <c r="B20" s="56"/>
      <c r="C20" s="56"/>
      <c r="D20" s="56"/>
      <c r="E20" s="56"/>
      <c r="F20" s="56"/>
      <c r="G20" s="56"/>
      <c r="H20" s="56"/>
      <c r="I20" s="56"/>
      <c r="J20" s="56"/>
      <c r="K20" s="57"/>
      <c r="L20" s="14">
        <v>31</v>
      </c>
      <c r="M20" s="9">
        <v>4</v>
      </c>
      <c r="N20" s="15">
        <v>8</v>
      </c>
      <c r="O20" s="82">
        <v>200</v>
      </c>
      <c r="P20" s="29">
        <v>91.267439999999993</v>
      </c>
      <c r="Q20" s="72">
        <v>0</v>
      </c>
      <c r="R20" s="76">
        <v>50</v>
      </c>
      <c r="S20" s="29">
        <v>0</v>
      </c>
      <c r="T20" s="72">
        <f t="shared" si="4"/>
        <v>0</v>
      </c>
    </row>
    <row r="21" spans="1:20" ht="16.5" customHeight="1" x14ac:dyDescent="0.2">
      <c r="A21" s="55" t="s">
        <v>31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14">
        <v>31</v>
      </c>
      <c r="M21" s="9">
        <v>4</v>
      </c>
      <c r="N21" s="15">
        <v>9</v>
      </c>
      <c r="O21" s="82">
        <v>1548.0968</v>
      </c>
      <c r="P21" s="29">
        <v>555</v>
      </c>
      <c r="Q21" s="72">
        <f t="shared" si="5"/>
        <v>35.850471365873247</v>
      </c>
      <c r="R21" s="76">
        <v>7722.6915300000001</v>
      </c>
      <c r="S21" s="29">
        <v>4287.8794200000002</v>
      </c>
      <c r="T21" s="72">
        <f t="shared" si="4"/>
        <v>55.523121742504721</v>
      </c>
    </row>
    <row r="22" spans="1:20" ht="16.5" customHeight="1" x14ac:dyDescent="0.2">
      <c r="A22" s="55" t="s">
        <v>50</v>
      </c>
      <c r="B22" s="56"/>
      <c r="C22" s="56"/>
      <c r="D22" s="56"/>
      <c r="E22" s="56"/>
      <c r="F22" s="56"/>
      <c r="G22" s="56"/>
      <c r="H22" s="56"/>
      <c r="I22" s="56"/>
      <c r="J22" s="56"/>
      <c r="K22" s="57"/>
      <c r="L22" s="14">
        <v>31</v>
      </c>
      <c r="M22" s="9">
        <v>4</v>
      </c>
      <c r="N22" s="15">
        <v>12</v>
      </c>
      <c r="O22" s="82">
        <v>200</v>
      </c>
      <c r="P22" s="8">
        <v>0</v>
      </c>
      <c r="Q22" s="72">
        <f t="shared" si="5"/>
        <v>0</v>
      </c>
      <c r="R22" s="76">
        <v>100</v>
      </c>
      <c r="S22" s="8">
        <v>0</v>
      </c>
      <c r="T22" s="72">
        <f t="shared" si="4"/>
        <v>0</v>
      </c>
    </row>
    <row r="23" spans="1:20" ht="16.5" customHeight="1" x14ac:dyDescent="0.2">
      <c r="A23" s="55" t="s">
        <v>30</v>
      </c>
      <c r="B23" s="56"/>
      <c r="C23" s="56"/>
      <c r="D23" s="56"/>
      <c r="E23" s="56"/>
      <c r="F23" s="56"/>
      <c r="G23" s="56"/>
      <c r="H23" s="56"/>
      <c r="I23" s="56"/>
      <c r="J23" s="56"/>
      <c r="K23" s="57"/>
      <c r="L23" s="14">
        <v>31</v>
      </c>
      <c r="M23" s="9">
        <v>5</v>
      </c>
      <c r="N23" s="15" t="s">
        <v>0</v>
      </c>
      <c r="O23" s="82">
        <f>O24+O25+O26</f>
        <v>33236.953999999998</v>
      </c>
      <c r="P23" s="29">
        <f>P24+P25+P26</f>
        <v>32175.633000000002</v>
      </c>
      <c r="Q23" s="72">
        <f t="shared" si="5"/>
        <v>96.806804257694623</v>
      </c>
      <c r="R23" s="76">
        <f>R24+R25+R26</f>
        <v>446475.23824999999</v>
      </c>
      <c r="S23" s="29">
        <f>S24+S25+S26</f>
        <v>445685.25872000004</v>
      </c>
      <c r="T23" s="72">
        <f t="shared" si="4"/>
        <v>99.823063081147254</v>
      </c>
    </row>
    <row r="24" spans="1:20" ht="16.5" customHeight="1" x14ac:dyDescent="0.2">
      <c r="A24" s="55" t="s">
        <v>29</v>
      </c>
      <c r="B24" s="56"/>
      <c r="C24" s="56"/>
      <c r="D24" s="56"/>
      <c r="E24" s="56"/>
      <c r="F24" s="56"/>
      <c r="G24" s="56"/>
      <c r="H24" s="56"/>
      <c r="I24" s="56"/>
      <c r="J24" s="56"/>
      <c r="K24" s="57"/>
      <c r="L24" s="14">
        <v>31</v>
      </c>
      <c r="M24" s="9">
        <v>5</v>
      </c>
      <c r="N24" s="15">
        <v>1</v>
      </c>
      <c r="O24" s="82">
        <v>20487.254000000001</v>
      </c>
      <c r="P24" s="29">
        <v>19760.016</v>
      </c>
      <c r="Q24" s="72">
        <f t="shared" si="5"/>
        <v>96.450290507454042</v>
      </c>
      <c r="R24" s="76">
        <v>435662.33905000001</v>
      </c>
      <c r="S24" s="29">
        <v>435599.33377000003</v>
      </c>
      <c r="T24" s="72">
        <f t="shared" si="4"/>
        <v>99.985538047622526</v>
      </c>
    </row>
    <row r="25" spans="1:20" ht="16.5" customHeight="1" x14ac:dyDescent="0.2">
      <c r="A25" s="55" t="s">
        <v>28</v>
      </c>
      <c r="B25" s="56"/>
      <c r="C25" s="56"/>
      <c r="D25" s="56"/>
      <c r="E25" s="56"/>
      <c r="F25" s="56"/>
      <c r="G25" s="56"/>
      <c r="H25" s="56"/>
      <c r="I25" s="56"/>
      <c r="J25" s="56"/>
      <c r="K25" s="57"/>
      <c r="L25" s="14">
        <v>31</v>
      </c>
      <c r="M25" s="9">
        <v>5</v>
      </c>
      <c r="N25" s="15">
        <v>2</v>
      </c>
      <c r="O25" s="82">
        <v>12255.7</v>
      </c>
      <c r="P25" s="29">
        <v>12020.617</v>
      </c>
      <c r="Q25" s="72">
        <f t="shared" si="5"/>
        <v>98.081847630082322</v>
      </c>
      <c r="R25" s="76">
        <v>10255.8992</v>
      </c>
      <c r="S25" s="29">
        <v>9599.8253499999992</v>
      </c>
      <c r="T25" s="72">
        <f t="shared" si="4"/>
        <v>93.602961210851205</v>
      </c>
    </row>
    <row r="26" spans="1:20" ht="16.5" customHeight="1" x14ac:dyDescent="0.2">
      <c r="A26" s="55" t="s">
        <v>27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14">
        <v>31</v>
      </c>
      <c r="M26" s="9">
        <v>5</v>
      </c>
      <c r="N26" s="15">
        <v>3</v>
      </c>
      <c r="O26" s="82">
        <v>494</v>
      </c>
      <c r="P26" s="29">
        <v>395</v>
      </c>
      <c r="Q26" s="72">
        <f t="shared" si="5"/>
        <v>79.959514170040492</v>
      </c>
      <c r="R26" s="76">
        <v>557</v>
      </c>
      <c r="S26" s="29">
        <v>486.09960000000001</v>
      </c>
      <c r="T26" s="72">
        <f t="shared" si="4"/>
        <v>87.271023339317779</v>
      </c>
    </row>
    <row r="27" spans="1:20" ht="16.5" customHeight="1" x14ac:dyDescent="0.2">
      <c r="A27" s="40" t="s">
        <v>58</v>
      </c>
      <c r="B27" s="41"/>
      <c r="C27" s="41"/>
      <c r="D27" s="41"/>
      <c r="E27" s="41"/>
      <c r="F27" s="41"/>
      <c r="G27" s="41"/>
      <c r="H27" s="41"/>
      <c r="I27" s="41"/>
      <c r="J27" s="41"/>
      <c r="K27" s="42"/>
      <c r="L27" s="77">
        <v>31</v>
      </c>
      <c r="M27" s="31">
        <v>6</v>
      </c>
      <c r="N27" s="78"/>
      <c r="O27" s="82">
        <f>O28</f>
        <v>728</v>
      </c>
      <c r="P27" s="29">
        <f>P28</f>
        <v>728</v>
      </c>
      <c r="Q27" s="72">
        <v>0</v>
      </c>
      <c r="R27" s="76">
        <f>R28</f>
        <v>216.3</v>
      </c>
      <c r="S27" s="29">
        <f>S28</f>
        <v>0</v>
      </c>
      <c r="T27" s="72">
        <f t="shared" ref="T27:T28" si="6">S27*100/R27</f>
        <v>0</v>
      </c>
    </row>
    <row r="28" spans="1:20" ht="26.25" customHeight="1" x14ac:dyDescent="0.2">
      <c r="A28" s="40" t="s">
        <v>59</v>
      </c>
      <c r="B28" s="41"/>
      <c r="C28" s="41"/>
      <c r="D28" s="41"/>
      <c r="E28" s="41"/>
      <c r="F28" s="41"/>
      <c r="G28" s="41"/>
      <c r="H28" s="41"/>
      <c r="I28" s="41"/>
      <c r="J28" s="41"/>
      <c r="K28" s="42"/>
      <c r="L28" s="77">
        <v>31</v>
      </c>
      <c r="M28" s="31">
        <v>6</v>
      </c>
      <c r="N28" s="78">
        <v>5</v>
      </c>
      <c r="O28" s="82">
        <v>728</v>
      </c>
      <c r="P28" s="29">
        <v>728</v>
      </c>
      <c r="Q28" s="72">
        <v>0</v>
      </c>
      <c r="R28" s="76">
        <v>216.3</v>
      </c>
      <c r="S28" s="29">
        <v>0</v>
      </c>
      <c r="T28" s="72">
        <f t="shared" si="6"/>
        <v>0</v>
      </c>
    </row>
    <row r="29" spans="1:20" ht="16.5" customHeight="1" x14ac:dyDescent="0.2">
      <c r="A29" s="55" t="s">
        <v>26</v>
      </c>
      <c r="B29" s="56"/>
      <c r="C29" s="56"/>
      <c r="D29" s="56"/>
      <c r="E29" s="56"/>
      <c r="F29" s="56"/>
      <c r="G29" s="56"/>
      <c r="H29" s="56"/>
      <c r="I29" s="56"/>
      <c r="J29" s="56"/>
      <c r="K29" s="57"/>
      <c r="L29" s="14">
        <v>31</v>
      </c>
      <c r="M29" s="9">
        <v>8</v>
      </c>
      <c r="N29" s="15" t="s">
        <v>0</v>
      </c>
      <c r="O29" s="82">
        <f>O30</f>
        <v>18759.383000000002</v>
      </c>
      <c r="P29" s="29">
        <f>P30</f>
        <v>18759.383000000002</v>
      </c>
      <c r="Q29" s="72">
        <f t="shared" ref="Q29:Q44" si="7">P29*100/O29</f>
        <v>100</v>
      </c>
      <c r="R29" s="76">
        <f>R30</f>
        <v>63353.680890000003</v>
      </c>
      <c r="S29" s="29">
        <f>S30</f>
        <v>63345.567889999998</v>
      </c>
      <c r="T29" s="72">
        <f t="shared" si="4"/>
        <v>99.987194114239244</v>
      </c>
    </row>
    <row r="30" spans="1:20" ht="16.5" customHeight="1" x14ac:dyDescent="0.2">
      <c r="A30" s="55" t="s">
        <v>25</v>
      </c>
      <c r="B30" s="56"/>
      <c r="C30" s="56"/>
      <c r="D30" s="56"/>
      <c r="E30" s="56"/>
      <c r="F30" s="56"/>
      <c r="G30" s="56"/>
      <c r="H30" s="56"/>
      <c r="I30" s="56"/>
      <c r="J30" s="56"/>
      <c r="K30" s="57"/>
      <c r="L30" s="14">
        <v>31</v>
      </c>
      <c r="M30" s="9">
        <v>8</v>
      </c>
      <c r="N30" s="15">
        <v>1</v>
      </c>
      <c r="O30" s="82">
        <v>18759.383000000002</v>
      </c>
      <c r="P30" s="29">
        <v>18759.383000000002</v>
      </c>
      <c r="Q30" s="72">
        <f t="shared" si="7"/>
        <v>100</v>
      </c>
      <c r="R30" s="76">
        <v>63353.680890000003</v>
      </c>
      <c r="S30" s="29">
        <v>63345.567889999998</v>
      </c>
      <c r="T30" s="72">
        <f t="shared" si="4"/>
        <v>99.987194114239244</v>
      </c>
    </row>
    <row r="31" spans="1:20" ht="16.5" customHeight="1" x14ac:dyDescent="0.2">
      <c r="A31" s="55" t="s">
        <v>5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14">
        <v>31</v>
      </c>
      <c r="M31" s="9">
        <v>10</v>
      </c>
      <c r="N31" s="15" t="s">
        <v>0</v>
      </c>
      <c r="O31" s="82">
        <f>O32+O33+O34+O35</f>
        <v>7815.6020000000008</v>
      </c>
      <c r="P31" s="29">
        <f>P32+P33+P34+P35</f>
        <v>7514.0759800000005</v>
      </c>
      <c r="Q31" s="72">
        <f t="shared" si="7"/>
        <v>96.141998786529811</v>
      </c>
      <c r="R31" s="76">
        <f>R32+R33+R34+R35</f>
        <v>5335.5</v>
      </c>
      <c r="S31" s="29">
        <f>S32+S33+S34+S35</f>
        <v>4355.2232299999996</v>
      </c>
      <c r="T31" s="72">
        <f t="shared" si="4"/>
        <v>81.627274482241589</v>
      </c>
    </row>
    <row r="32" spans="1:20" ht="16.5" customHeight="1" x14ac:dyDescent="0.2">
      <c r="A32" s="55" t="s">
        <v>24</v>
      </c>
      <c r="B32" s="56"/>
      <c r="C32" s="56"/>
      <c r="D32" s="56"/>
      <c r="E32" s="56"/>
      <c r="F32" s="56"/>
      <c r="G32" s="56"/>
      <c r="H32" s="56"/>
      <c r="I32" s="56"/>
      <c r="J32" s="56"/>
      <c r="K32" s="57"/>
      <c r="L32" s="14">
        <v>31</v>
      </c>
      <c r="M32" s="9">
        <v>10</v>
      </c>
      <c r="N32" s="15">
        <v>1</v>
      </c>
      <c r="O32" s="82">
        <v>21.6</v>
      </c>
      <c r="P32" s="29">
        <v>21.6</v>
      </c>
      <c r="Q32" s="72">
        <f t="shared" si="7"/>
        <v>100</v>
      </c>
      <c r="R32" s="76">
        <v>21.6</v>
      </c>
      <c r="S32" s="29">
        <v>19.350000000000001</v>
      </c>
      <c r="T32" s="72">
        <f t="shared" si="4"/>
        <v>89.583333333333343</v>
      </c>
    </row>
    <row r="33" spans="1:20" ht="16.5" customHeight="1" x14ac:dyDescent="0.2">
      <c r="A33" s="55" t="s">
        <v>4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14">
        <v>31</v>
      </c>
      <c r="M33" s="9">
        <v>10</v>
      </c>
      <c r="N33" s="15">
        <v>3</v>
      </c>
      <c r="O33" s="82">
        <v>3799.2020000000002</v>
      </c>
      <c r="P33" s="29">
        <v>3799.2</v>
      </c>
      <c r="Q33" s="72">
        <v>0</v>
      </c>
      <c r="R33" s="76">
        <v>0</v>
      </c>
      <c r="S33" s="29">
        <v>0</v>
      </c>
      <c r="T33" s="72">
        <v>0</v>
      </c>
    </row>
    <row r="34" spans="1:20" ht="16.5" customHeight="1" x14ac:dyDescent="0.2">
      <c r="A34" s="55" t="s">
        <v>3</v>
      </c>
      <c r="B34" s="56"/>
      <c r="C34" s="56"/>
      <c r="D34" s="56"/>
      <c r="E34" s="56"/>
      <c r="F34" s="56"/>
      <c r="G34" s="56"/>
      <c r="H34" s="56"/>
      <c r="I34" s="56"/>
      <c r="J34" s="56"/>
      <c r="K34" s="57"/>
      <c r="L34" s="14">
        <v>31</v>
      </c>
      <c r="M34" s="9">
        <v>10</v>
      </c>
      <c r="N34" s="15">
        <v>4</v>
      </c>
      <c r="O34" s="82">
        <v>2854.3</v>
      </c>
      <c r="P34" s="29">
        <v>2854.3</v>
      </c>
      <c r="Q34" s="72">
        <f t="shared" si="7"/>
        <v>100</v>
      </c>
      <c r="R34" s="76">
        <v>3366</v>
      </c>
      <c r="S34" s="29">
        <v>3366</v>
      </c>
      <c r="T34" s="72">
        <f t="shared" si="4"/>
        <v>100</v>
      </c>
    </row>
    <row r="35" spans="1:20" ht="16.5" customHeight="1" x14ac:dyDescent="0.2">
      <c r="A35" s="55" t="s">
        <v>23</v>
      </c>
      <c r="B35" s="56"/>
      <c r="C35" s="56"/>
      <c r="D35" s="56"/>
      <c r="E35" s="56"/>
      <c r="F35" s="56"/>
      <c r="G35" s="56"/>
      <c r="H35" s="56"/>
      <c r="I35" s="56"/>
      <c r="J35" s="56"/>
      <c r="K35" s="57"/>
      <c r="L35" s="14">
        <v>31</v>
      </c>
      <c r="M35" s="9">
        <v>10</v>
      </c>
      <c r="N35" s="15">
        <v>6</v>
      </c>
      <c r="O35" s="82">
        <v>1140.5</v>
      </c>
      <c r="P35" s="29">
        <v>838.97598000000005</v>
      </c>
      <c r="Q35" s="84">
        <f t="shared" si="7"/>
        <v>73.562120122753171</v>
      </c>
      <c r="R35" s="76">
        <v>1947.9</v>
      </c>
      <c r="S35" s="29">
        <v>969.87323000000004</v>
      </c>
      <c r="T35" s="84">
        <f t="shared" si="4"/>
        <v>49.790709482006264</v>
      </c>
    </row>
    <row r="36" spans="1:20" ht="16.5" customHeight="1" x14ac:dyDescent="0.2">
      <c r="A36" s="55" t="s">
        <v>2</v>
      </c>
      <c r="B36" s="56"/>
      <c r="C36" s="56"/>
      <c r="D36" s="56"/>
      <c r="E36" s="56"/>
      <c r="F36" s="56"/>
      <c r="G36" s="56"/>
      <c r="H36" s="56"/>
      <c r="I36" s="56"/>
      <c r="J36" s="56"/>
      <c r="K36" s="57"/>
      <c r="L36" s="14">
        <v>31</v>
      </c>
      <c r="M36" s="9">
        <v>11</v>
      </c>
      <c r="N36" s="15"/>
      <c r="O36" s="90">
        <v>0</v>
      </c>
      <c r="P36" s="10">
        <v>0</v>
      </c>
      <c r="Q36" s="84">
        <v>0</v>
      </c>
      <c r="R36" s="16">
        <f>R38+R37</f>
        <v>40</v>
      </c>
      <c r="S36" s="38">
        <f>S38+S37</f>
        <v>40</v>
      </c>
      <c r="T36" s="84">
        <f t="shared" si="4"/>
        <v>100</v>
      </c>
    </row>
    <row r="37" spans="1:20" ht="16.5" customHeight="1" x14ac:dyDescent="0.2">
      <c r="A37" s="55" t="s">
        <v>1</v>
      </c>
      <c r="B37" s="56"/>
      <c r="C37" s="56"/>
      <c r="D37" s="56"/>
      <c r="E37" s="56"/>
      <c r="F37" s="56"/>
      <c r="G37" s="56"/>
      <c r="H37" s="56"/>
      <c r="I37" s="56"/>
      <c r="J37" s="56"/>
      <c r="K37" s="57"/>
      <c r="L37" s="14">
        <v>31</v>
      </c>
      <c r="M37" s="9">
        <v>11</v>
      </c>
      <c r="N37" s="15">
        <v>1</v>
      </c>
      <c r="O37" s="90">
        <v>0</v>
      </c>
      <c r="P37" s="10">
        <v>0</v>
      </c>
      <c r="Q37" s="84">
        <v>0</v>
      </c>
      <c r="R37" s="96">
        <v>40</v>
      </c>
      <c r="S37" s="10">
        <v>40</v>
      </c>
      <c r="T37" s="84">
        <f t="shared" si="4"/>
        <v>100</v>
      </c>
    </row>
    <row r="38" spans="1:20" ht="16.5" customHeight="1" x14ac:dyDescent="0.2">
      <c r="A38" s="67" t="s">
        <v>54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14">
        <v>31</v>
      </c>
      <c r="M38" s="9">
        <v>11</v>
      </c>
      <c r="N38" s="15">
        <v>2</v>
      </c>
      <c r="O38" s="90">
        <v>0</v>
      </c>
      <c r="P38" s="10">
        <v>0</v>
      </c>
      <c r="Q38" s="84">
        <v>0</v>
      </c>
      <c r="R38" s="96">
        <v>0</v>
      </c>
      <c r="S38" s="10">
        <v>0</v>
      </c>
      <c r="T38" s="84">
        <v>0</v>
      </c>
    </row>
    <row r="39" spans="1:20" ht="16.5" customHeight="1" x14ac:dyDescent="0.2">
      <c r="A39" s="55" t="s">
        <v>22</v>
      </c>
      <c r="B39" s="56"/>
      <c r="C39" s="56"/>
      <c r="D39" s="56"/>
      <c r="E39" s="56"/>
      <c r="F39" s="56"/>
      <c r="G39" s="56"/>
      <c r="H39" s="56"/>
      <c r="I39" s="56"/>
      <c r="J39" s="56"/>
      <c r="K39" s="57"/>
      <c r="L39" s="14">
        <v>31</v>
      </c>
      <c r="M39" s="9">
        <v>12</v>
      </c>
      <c r="N39" s="15" t="s">
        <v>0</v>
      </c>
      <c r="O39" s="82">
        <f>O40</f>
        <v>650</v>
      </c>
      <c r="P39" s="29">
        <f>P40</f>
        <v>650</v>
      </c>
      <c r="Q39" s="72">
        <f t="shared" si="7"/>
        <v>100</v>
      </c>
      <c r="R39" s="76">
        <f>R40</f>
        <v>950</v>
      </c>
      <c r="S39" s="29">
        <f>S40</f>
        <v>950</v>
      </c>
      <c r="T39" s="72">
        <f t="shared" si="4"/>
        <v>100</v>
      </c>
    </row>
    <row r="40" spans="1:20" ht="16.5" customHeight="1" x14ac:dyDescent="0.2">
      <c r="A40" s="55" t="s">
        <v>21</v>
      </c>
      <c r="B40" s="56"/>
      <c r="C40" s="56"/>
      <c r="D40" s="56"/>
      <c r="E40" s="56"/>
      <c r="F40" s="56"/>
      <c r="G40" s="56"/>
      <c r="H40" s="56"/>
      <c r="I40" s="56"/>
      <c r="J40" s="56"/>
      <c r="K40" s="57"/>
      <c r="L40" s="14">
        <v>31</v>
      </c>
      <c r="M40" s="9">
        <v>12</v>
      </c>
      <c r="N40" s="15">
        <v>2</v>
      </c>
      <c r="O40" s="82">
        <v>650</v>
      </c>
      <c r="P40" s="29">
        <v>650</v>
      </c>
      <c r="Q40" s="72">
        <f t="shared" si="7"/>
        <v>100</v>
      </c>
      <c r="R40" s="76">
        <v>950</v>
      </c>
      <c r="S40" s="29">
        <v>950</v>
      </c>
      <c r="T40" s="72">
        <f t="shared" si="4"/>
        <v>100</v>
      </c>
    </row>
    <row r="41" spans="1:20" ht="21.75" customHeight="1" x14ac:dyDescent="0.2">
      <c r="A41" s="55" t="s">
        <v>20</v>
      </c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14">
        <v>31</v>
      </c>
      <c r="M41" s="9">
        <v>13</v>
      </c>
      <c r="N41" s="15" t="s">
        <v>0</v>
      </c>
      <c r="O41" s="82">
        <f>O42</f>
        <v>3450</v>
      </c>
      <c r="P41" s="29">
        <f>P42</f>
        <v>1222.28997</v>
      </c>
      <c r="Q41" s="72">
        <f t="shared" si="7"/>
        <v>35.428694782608694</v>
      </c>
      <c r="R41" s="76">
        <f>R42</f>
        <v>5405</v>
      </c>
      <c r="S41" s="29">
        <f>S42</f>
        <v>1826.18796</v>
      </c>
      <c r="T41" s="72">
        <f t="shared" si="4"/>
        <v>33.78701128584644</v>
      </c>
    </row>
    <row r="42" spans="1:20" ht="21.75" customHeight="1" x14ac:dyDescent="0.2">
      <c r="A42" s="55" t="s">
        <v>19</v>
      </c>
      <c r="B42" s="56"/>
      <c r="C42" s="56"/>
      <c r="D42" s="56"/>
      <c r="E42" s="56"/>
      <c r="F42" s="56"/>
      <c r="G42" s="56"/>
      <c r="H42" s="56"/>
      <c r="I42" s="56"/>
      <c r="J42" s="56"/>
      <c r="K42" s="57"/>
      <c r="L42" s="14">
        <v>31</v>
      </c>
      <c r="M42" s="9">
        <v>13</v>
      </c>
      <c r="N42" s="15">
        <v>1</v>
      </c>
      <c r="O42" s="82">
        <v>3450</v>
      </c>
      <c r="P42" s="29">
        <v>1222.28997</v>
      </c>
      <c r="Q42" s="72">
        <f t="shared" si="7"/>
        <v>35.428694782608694</v>
      </c>
      <c r="R42" s="76">
        <v>5405</v>
      </c>
      <c r="S42" s="29">
        <v>1826.18796</v>
      </c>
      <c r="T42" s="72">
        <f t="shared" si="4"/>
        <v>33.78701128584644</v>
      </c>
    </row>
    <row r="43" spans="1:20" ht="32.25" customHeight="1" x14ac:dyDescent="0.2">
      <c r="A43" s="55" t="s">
        <v>18</v>
      </c>
      <c r="B43" s="56"/>
      <c r="C43" s="56"/>
      <c r="D43" s="56"/>
      <c r="E43" s="56"/>
      <c r="F43" s="56"/>
      <c r="G43" s="56"/>
      <c r="H43" s="56"/>
      <c r="I43" s="56"/>
      <c r="J43" s="56"/>
      <c r="K43" s="57"/>
      <c r="L43" s="14">
        <v>31</v>
      </c>
      <c r="M43" s="9">
        <v>14</v>
      </c>
      <c r="N43" s="15" t="s">
        <v>0</v>
      </c>
      <c r="O43" s="82">
        <f>SUM(O44:O45)</f>
        <v>11654.64162</v>
      </c>
      <c r="P43" s="29">
        <f>SUM(P44:P45)</f>
        <v>11654.64162</v>
      </c>
      <c r="Q43" s="72">
        <f t="shared" si="7"/>
        <v>100</v>
      </c>
      <c r="R43" s="76">
        <f>SUM(R44:R45)</f>
        <v>11160.138000000001</v>
      </c>
      <c r="S43" s="29">
        <f>SUM(S44:S45)</f>
        <v>11160.138000000001</v>
      </c>
      <c r="T43" s="72">
        <f t="shared" si="4"/>
        <v>100</v>
      </c>
    </row>
    <row r="44" spans="1:20" ht="32.25" customHeight="1" x14ac:dyDescent="0.2">
      <c r="A44" s="55" t="s">
        <v>17</v>
      </c>
      <c r="B44" s="56"/>
      <c r="C44" s="56"/>
      <c r="D44" s="56"/>
      <c r="E44" s="56"/>
      <c r="F44" s="56"/>
      <c r="G44" s="56"/>
      <c r="H44" s="56"/>
      <c r="I44" s="56"/>
      <c r="J44" s="56"/>
      <c r="K44" s="57"/>
      <c r="L44" s="14">
        <v>31</v>
      </c>
      <c r="M44" s="9">
        <v>14</v>
      </c>
      <c r="N44" s="15">
        <v>1</v>
      </c>
      <c r="O44" s="82">
        <v>10891</v>
      </c>
      <c r="P44" s="29">
        <v>10891</v>
      </c>
      <c r="Q44" s="72">
        <f t="shared" si="7"/>
        <v>100</v>
      </c>
      <c r="R44" s="76">
        <v>10503</v>
      </c>
      <c r="S44" s="29">
        <v>10503</v>
      </c>
      <c r="T44" s="72">
        <f t="shared" si="4"/>
        <v>100</v>
      </c>
    </row>
    <row r="45" spans="1:20" ht="21.75" customHeight="1" x14ac:dyDescent="0.2">
      <c r="A45" s="67" t="s">
        <v>55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14">
        <v>31</v>
      </c>
      <c r="M45" s="9">
        <v>14</v>
      </c>
      <c r="N45" s="15">
        <v>3</v>
      </c>
      <c r="O45" s="82">
        <v>763.64161999999999</v>
      </c>
      <c r="P45" s="29">
        <v>763.64161999999999</v>
      </c>
      <c r="Q45" s="72">
        <f t="shared" ref="Q45" si="8">P45*100/O45</f>
        <v>100</v>
      </c>
      <c r="R45" s="76">
        <v>657.13800000000003</v>
      </c>
      <c r="S45" s="29">
        <v>657.13800000000003</v>
      </c>
      <c r="T45" s="72">
        <f t="shared" si="4"/>
        <v>100</v>
      </c>
    </row>
    <row r="46" spans="1:20" ht="21.75" customHeight="1" x14ac:dyDescent="0.2">
      <c r="A46" s="67" t="s">
        <v>61</v>
      </c>
      <c r="B46" s="68"/>
      <c r="C46" s="68"/>
      <c r="D46" s="68"/>
      <c r="E46" s="68"/>
      <c r="F46" s="68"/>
      <c r="G46" s="68"/>
      <c r="H46" s="68"/>
      <c r="I46" s="68"/>
      <c r="J46" s="68"/>
      <c r="K46" s="71"/>
      <c r="L46" s="14">
        <v>38</v>
      </c>
      <c r="M46" s="9"/>
      <c r="N46" s="15"/>
      <c r="O46" s="82">
        <f>O47</f>
        <v>0</v>
      </c>
      <c r="P46" s="29">
        <f>P47</f>
        <v>0</v>
      </c>
      <c r="Q46" s="72">
        <v>0</v>
      </c>
      <c r="R46" s="76">
        <f t="shared" ref="R46:S47" si="9">R47</f>
        <v>19.686</v>
      </c>
      <c r="S46" s="29">
        <f t="shared" si="9"/>
        <v>18.335999999999999</v>
      </c>
      <c r="T46" s="72">
        <f t="shared" si="4"/>
        <v>93.142334654068875</v>
      </c>
    </row>
    <row r="47" spans="1:20" ht="21.75" customHeight="1" x14ac:dyDescent="0.2">
      <c r="A47" s="55" t="s">
        <v>15</v>
      </c>
      <c r="B47" s="56"/>
      <c r="C47" s="56"/>
      <c r="D47" s="56"/>
      <c r="E47" s="56"/>
      <c r="F47" s="56"/>
      <c r="G47" s="56"/>
      <c r="H47" s="56"/>
      <c r="I47" s="56"/>
      <c r="J47" s="56"/>
      <c r="K47" s="57"/>
      <c r="L47" s="14">
        <v>38</v>
      </c>
      <c r="M47" s="9">
        <v>1</v>
      </c>
      <c r="N47" s="15"/>
      <c r="O47" s="82">
        <f>O48</f>
        <v>0</v>
      </c>
      <c r="P47" s="29">
        <f>P48</f>
        <v>0</v>
      </c>
      <c r="Q47" s="72">
        <v>0</v>
      </c>
      <c r="R47" s="76">
        <f t="shared" si="9"/>
        <v>19.686</v>
      </c>
      <c r="S47" s="29">
        <f t="shared" si="9"/>
        <v>18.335999999999999</v>
      </c>
      <c r="T47" s="72">
        <f t="shared" si="4"/>
        <v>93.142334654068875</v>
      </c>
    </row>
    <row r="48" spans="1:20" ht="21.75" customHeight="1" x14ac:dyDescent="0.2">
      <c r="A48" s="67" t="s">
        <v>62</v>
      </c>
      <c r="B48" s="68"/>
      <c r="C48" s="68"/>
      <c r="D48" s="68"/>
      <c r="E48" s="68"/>
      <c r="F48" s="68"/>
      <c r="G48" s="68"/>
      <c r="H48" s="68"/>
      <c r="I48" s="68"/>
      <c r="J48" s="68"/>
      <c r="K48" s="71"/>
      <c r="L48" s="14">
        <v>38</v>
      </c>
      <c r="M48" s="9">
        <v>1</v>
      </c>
      <c r="N48" s="15">
        <v>3</v>
      </c>
      <c r="O48" s="82">
        <v>0</v>
      </c>
      <c r="P48" s="29">
        <v>0</v>
      </c>
      <c r="Q48" s="72">
        <v>0</v>
      </c>
      <c r="R48" s="76">
        <v>19.686</v>
      </c>
      <c r="S48" s="29">
        <v>18.335999999999999</v>
      </c>
      <c r="T48" s="72">
        <f t="shared" si="4"/>
        <v>93.142334654068875</v>
      </c>
    </row>
    <row r="49" spans="1:20" ht="21.75" customHeight="1" x14ac:dyDescent="0.2">
      <c r="A49" s="55" t="s">
        <v>16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  <c r="L49" s="14">
        <v>40</v>
      </c>
      <c r="M49" s="9" t="s">
        <v>0</v>
      </c>
      <c r="N49" s="15" t="s">
        <v>0</v>
      </c>
      <c r="O49" s="82">
        <f>O50+O54+O60+O62+O65+O52</f>
        <v>530694.83833000006</v>
      </c>
      <c r="P49" s="29">
        <f>P50+P54+P60+P62+P65+P52</f>
        <v>512555.12220999994</v>
      </c>
      <c r="Q49" s="72">
        <f t="shared" ref="Q49:Q59" si="10">P49*100/O49</f>
        <v>96.581893244508933</v>
      </c>
      <c r="R49" s="76">
        <f>R50+R54+R60+R62+R65+R52</f>
        <v>548798.72973000002</v>
      </c>
      <c r="S49" s="29">
        <f>S50+S54+S60+S62+S65+S52</f>
        <v>539412.59147999994</v>
      </c>
      <c r="T49" s="72">
        <f t="shared" si="4"/>
        <v>98.289693882014291</v>
      </c>
    </row>
    <row r="50" spans="1:20" ht="16.5" customHeight="1" x14ac:dyDescent="0.2">
      <c r="A50" s="55" t="s">
        <v>15</v>
      </c>
      <c r="B50" s="56"/>
      <c r="C50" s="56"/>
      <c r="D50" s="56"/>
      <c r="E50" s="56"/>
      <c r="F50" s="56"/>
      <c r="G50" s="56"/>
      <c r="H50" s="56"/>
      <c r="I50" s="56"/>
      <c r="J50" s="56"/>
      <c r="K50" s="57"/>
      <c r="L50" s="14">
        <v>40</v>
      </c>
      <c r="M50" s="9">
        <v>1</v>
      </c>
      <c r="N50" s="15" t="s">
        <v>0</v>
      </c>
      <c r="O50" s="92">
        <f>O51</f>
        <v>10</v>
      </c>
      <c r="P50" s="8">
        <f>P51</f>
        <v>10</v>
      </c>
      <c r="Q50" s="72">
        <f t="shared" si="10"/>
        <v>100</v>
      </c>
      <c r="R50" s="98">
        <f>R51</f>
        <v>30</v>
      </c>
      <c r="S50" s="8">
        <f>S51</f>
        <v>29.27</v>
      </c>
      <c r="T50" s="72">
        <f t="shared" si="4"/>
        <v>97.566666666666663</v>
      </c>
    </row>
    <row r="51" spans="1:20" ht="16.5" customHeight="1" x14ac:dyDescent="0.2">
      <c r="A51" s="55" t="s">
        <v>14</v>
      </c>
      <c r="B51" s="56"/>
      <c r="C51" s="56"/>
      <c r="D51" s="56"/>
      <c r="E51" s="56"/>
      <c r="F51" s="56"/>
      <c r="G51" s="56"/>
      <c r="H51" s="56"/>
      <c r="I51" s="56"/>
      <c r="J51" s="56"/>
      <c r="K51" s="57"/>
      <c r="L51" s="14">
        <v>40</v>
      </c>
      <c r="M51" s="9">
        <v>1</v>
      </c>
      <c r="N51" s="15">
        <v>13</v>
      </c>
      <c r="O51" s="93">
        <v>10</v>
      </c>
      <c r="P51" s="8">
        <v>10</v>
      </c>
      <c r="Q51" s="72">
        <f t="shared" si="10"/>
        <v>100</v>
      </c>
      <c r="R51" s="99">
        <v>30</v>
      </c>
      <c r="S51" s="8">
        <v>29.27</v>
      </c>
      <c r="T51" s="72">
        <f t="shared" si="4"/>
        <v>97.566666666666663</v>
      </c>
    </row>
    <row r="52" spans="1:20" ht="16.5" customHeight="1" x14ac:dyDescent="0.2">
      <c r="A52" s="55" t="s">
        <v>13</v>
      </c>
      <c r="B52" s="56"/>
      <c r="C52" s="56"/>
      <c r="D52" s="56"/>
      <c r="E52" s="56"/>
      <c r="F52" s="56"/>
      <c r="G52" s="56"/>
      <c r="H52" s="56"/>
      <c r="I52" s="56"/>
      <c r="J52" s="56"/>
      <c r="K52" s="57"/>
      <c r="L52" s="14">
        <v>40</v>
      </c>
      <c r="M52" s="9">
        <v>4</v>
      </c>
      <c r="N52" s="15" t="s">
        <v>0</v>
      </c>
      <c r="O52" s="91">
        <f>O53</f>
        <v>578.726</v>
      </c>
      <c r="P52" s="39">
        <f>P53</f>
        <v>578.73</v>
      </c>
      <c r="Q52" s="72">
        <f t="shared" si="10"/>
        <v>100.00069117337047</v>
      </c>
      <c r="R52" s="97">
        <f>R53</f>
        <v>578.726</v>
      </c>
      <c r="S52" s="39">
        <f>S53</f>
        <v>578.726</v>
      </c>
      <c r="T52" s="72">
        <f t="shared" si="4"/>
        <v>100</v>
      </c>
    </row>
    <row r="53" spans="1:20" ht="16.5" customHeight="1" x14ac:dyDescent="0.2">
      <c r="A53" s="55" t="s">
        <v>12</v>
      </c>
      <c r="B53" s="56"/>
      <c r="C53" s="56"/>
      <c r="D53" s="56"/>
      <c r="E53" s="56"/>
      <c r="F53" s="56"/>
      <c r="G53" s="56"/>
      <c r="H53" s="56"/>
      <c r="I53" s="56"/>
      <c r="J53" s="56"/>
      <c r="K53" s="57"/>
      <c r="L53" s="14">
        <v>40</v>
      </c>
      <c r="M53" s="9">
        <v>4</v>
      </c>
      <c r="N53" s="15">
        <v>1</v>
      </c>
      <c r="O53" s="93">
        <v>578.726</v>
      </c>
      <c r="P53" s="39">
        <v>578.73</v>
      </c>
      <c r="Q53" s="72">
        <f t="shared" si="10"/>
        <v>100.00069117337047</v>
      </c>
      <c r="R53" s="99">
        <v>578.726</v>
      </c>
      <c r="S53" s="39">
        <v>578.726</v>
      </c>
      <c r="T53" s="72">
        <f t="shared" si="4"/>
        <v>100</v>
      </c>
    </row>
    <row r="54" spans="1:20" ht="16.5" customHeight="1" x14ac:dyDescent="0.2">
      <c r="A54" s="55" t="s">
        <v>11</v>
      </c>
      <c r="B54" s="56"/>
      <c r="C54" s="56"/>
      <c r="D54" s="56"/>
      <c r="E54" s="56"/>
      <c r="F54" s="56"/>
      <c r="G54" s="56"/>
      <c r="H54" s="56"/>
      <c r="I54" s="56"/>
      <c r="J54" s="56"/>
      <c r="K54" s="57"/>
      <c r="L54" s="14">
        <v>40</v>
      </c>
      <c r="M54" s="9">
        <v>7</v>
      </c>
      <c r="N54" s="15" t="s">
        <v>0</v>
      </c>
      <c r="O54" s="82">
        <f>O55+O56+O57+O58+O59</f>
        <v>496871.38377000001</v>
      </c>
      <c r="P54" s="29">
        <f>P55+P56+P57+P58+P59</f>
        <v>481456.67111999996</v>
      </c>
      <c r="Q54" s="72">
        <f t="shared" si="10"/>
        <v>96.897645315566123</v>
      </c>
      <c r="R54" s="76">
        <f>R55+R56+R57+R58+R59</f>
        <v>516114.57848000003</v>
      </c>
      <c r="S54" s="29">
        <f>S55+S56+S57+S58+S59</f>
        <v>506836.01865999994</v>
      </c>
      <c r="T54" s="72">
        <f t="shared" si="4"/>
        <v>98.202228689736657</v>
      </c>
    </row>
    <row r="55" spans="1:20" ht="16.5" customHeight="1" x14ac:dyDescent="0.2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7"/>
      <c r="L55" s="14">
        <v>40</v>
      </c>
      <c r="M55" s="9">
        <v>7</v>
      </c>
      <c r="N55" s="15">
        <v>1</v>
      </c>
      <c r="O55" s="82">
        <v>115562.65677</v>
      </c>
      <c r="P55" s="29">
        <v>113664.08732000001</v>
      </c>
      <c r="Q55" s="72">
        <f t="shared" si="10"/>
        <v>98.357108167062435</v>
      </c>
      <c r="R55" s="76">
        <v>127421.85058</v>
      </c>
      <c r="S55" s="29">
        <v>125494.05081</v>
      </c>
      <c r="T55" s="72">
        <f t="shared" si="4"/>
        <v>98.487072851928446</v>
      </c>
    </row>
    <row r="56" spans="1:20" ht="16.5" customHeight="1" x14ac:dyDescent="0.2">
      <c r="A56" s="55" t="s">
        <v>9</v>
      </c>
      <c r="B56" s="56"/>
      <c r="C56" s="56"/>
      <c r="D56" s="56"/>
      <c r="E56" s="56"/>
      <c r="F56" s="56"/>
      <c r="G56" s="56"/>
      <c r="H56" s="56"/>
      <c r="I56" s="56"/>
      <c r="J56" s="56"/>
      <c r="K56" s="57"/>
      <c r="L56" s="14">
        <v>40</v>
      </c>
      <c r="M56" s="9">
        <v>7</v>
      </c>
      <c r="N56" s="15">
        <v>2</v>
      </c>
      <c r="O56" s="82">
        <v>316071.69900000002</v>
      </c>
      <c r="P56" s="29">
        <v>303969.50799999997</v>
      </c>
      <c r="Q56" s="72">
        <f t="shared" si="10"/>
        <v>96.171061490703082</v>
      </c>
      <c r="R56" s="76">
        <v>317324.98241</v>
      </c>
      <c r="S56" s="29">
        <v>310003.52516999998</v>
      </c>
      <c r="T56" s="72">
        <f t="shared" si="4"/>
        <v>97.692757379392106</v>
      </c>
    </row>
    <row r="57" spans="1:20" ht="16.5" customHeight="1" x14ac:dyDescent="0.2">
      <c r="A57" s="55" t="s">
        <v>8</v>
      </c>
      <c r="B57" s="56"/>
      <c r="C57" s="56"/>
      <c r="D57" s="56"/>
      <c r="E57" s="56"/>
      <c r="F57" s="56"/>
      <c r="G57" s="56"/>
      <c r="H57" s="56"/>
      <c r="I57" s="56"/>
      <c r="J57" s="56"/>
      <c r="K57" s="57"/>
      <c r="L57" s="14">
        <v>40</v>
      </c>
      <c r="M57" s="9">
        <v>7</v>
      </c>
      <c r="N57" s="15">
        <v>3</v>
      </c>
      <c r="O57" s="82">
        <v>41313.961000000003</v>
      </c>
      <c r="P57" s="29">
        <v>39943.392630000002</v>
      </c>
      <c r="Q57" s="72">
        <f t="shared" si="10"/>
        <v>96.682553943447829</v>
      </c>
      <c r="R57" s="76">
        <v>44888.21</v>
      </c>
      <c r="S57" s="29">
        <v>44888.21</v>
      </c>
      <c r="T57" s="72">
        <f t="shared" si="4"/>
        <v>100</v>
      </c>
    </row>
    <row r="58" spans="1:20" ht="16.5" customHeight="1" x14ac:dyDescent="0.2">
      <c r="A58" s="55" t="s">
        <v>7</v>
      </c>
      <c r="B58" s="56"/>
      <c r="C58" s="56"/>
      <c r="D58" s="56"/>
      <c r="E58" s="56"/>
      <c r="F58" s="56"/>
      <c r="G58" s="56"/>
      <c r="H58" s="56"/>
      <c r="I58" s="56"/>
      <c r="J58" s="56"/>
      <c r="K58" s="57"/>
      <c r="L58" s="14">
        <v>40</v>
      </c>
      <c r="M58" s="9">
        <v>7</v>
      </c>
      <c r="N58" s="15">
        <v>7</v>
      </c>
      <c r="O58" s="82">
        <v>678</v>
      </c>
      <c r="P58" s="29">
        <v>676.29399999999998</v>
      </c>
      <c r="Q58" s="72">
        <f t="shared" si="10"/>
        <v>99.748377581120934</v>
      </c>
      <c r="R58" s="76">
        <v>497.67399999999998</v>
      </c>
      <c r="S58" s="29">
        <v>491.65253999999999</v>
      </c>
      <c r="T58" s="72">
        <f t="shared" si="4"/>
        <v>98.790079449599546</v>
      </c>
    </row>
    <row r="59" spans="1:20" ht="16.5" customHeight="1" x14ac:dyDescent="0.2">
      <c r="A59" s="55" t="s">
        <v>6</v>
      </c>
      <c r="B59" s="56"/>
      <c r="C59" s="56"/>
      <c r="D59" s="56"/>
      <c r="E59" s="56"/>
      <c r="F59" s="56"/>
      <c r="G59" s="56"/>
      <c r="H59" s="56"/>
      <c r="I59" s="56"/>
      <c r="J59" s="56"/>
      <c r="K59" s="57"/>
      <c r="L59" s="14">
        <v>40</v>
      </c>
      <c r="M59" s="9">
        <v>7</v>
      </c>
      <c r="N59" s="15">
        <v>9</v>
      </c>
      <c r="O59" s="82">
        <v>23245.066999999999</v>
      </c>
      <c r="P59" s="29">
        <v>23203.389169999999</v>
      </c>
      <c r="Q59" s="72">
        <f t="shared" si="10"/>
        <v>99.820702474206684</v>
      </c>
      <c r="R59" s="76">
        <v>25981.861489999999</v>
      </c>
      <c r="S59" s="29">
        <v>25958.580139999998</v>
      </c>
      <c r="T59" s="72">
        <f t="shared" si="4"/>
        <v>99.910393833756061</v>
      </c>
    </row>
    <row r="60" spans="1:20" ht="16.5" customHeight="1" x14ac:dyDescent="0.2">
      <c r="A60" s="55" t="s">
        <v>26</v>
      </c>
      <c r="B60" s="56"/>
      <c r="C60" s="56"/>
      <c r="D60" s="56"/>
      <c r="E60" s="56"/>
      <c r="F60" s="56"/>
      <c r="G60" s="56"/>
      <c r="H60" s="56"/>
      <c r="I60" s="56"/>
      <c r="J60" s="56"/>
      <c r="K60" s="57"/>
      <c r="L60" s="14">
        <v>40</v>
      </c>
      <c r="M60" s="9">
        <v>8</v>
      </c>
      <c r="N60" s="15"/>
      <c r="O60" s="82">
        <f>O61</f>
        <v>612.18259999999998</v>
      </c>
      <c r="P60" s="29">
        <f>P61</f>
        <v>612.18242999999995</v>
      </c>
      <c r="Q60" s="72">
        <v>0</v>
      </c>
      <c r="R60" s="76">
        <f>R61</f>
        <v>0</v>
      </c>
      <c r="S60" s="29">
        <f>S61</f>
        <v>0</v>
      </c>
      <c r="T60" s="72">
        <v>0</v>
      </c>
    </row>
    <row r="61" spans="1:20" ht="16.5" customHeight="1" x14ac:dyDescent="0.2">
      <c r="A61" s="55" t="s">
        <v>25</v>
      </c>
      <c r="B61" s="56"/>
      <c r="C61" s="56"/>
      <c r="D61" s="56"/>
      <c r="E61" s="56"/>
      <c r="F61" s="56"/>
      <c r="G61" s="56"/>
      <c r="H61" s="56"/>
      <c r="I61" s="56"/>
      <c r="J61" s="56"/>
      <c r="K61" s="57"/>
      <c r="L61" s="14">
        <v>40</v>
      </c>
      <c r="M61" s="9">
        <v>8</v>
      </c>
      <c r="N61" s="15">
        <v>1</v>
      </c>
      <c r="O61" s="82">
        <v>612.18259999999998</v>
      </c>
      <c r="P61" s="29">
        <v>612.18242999999995</v>
      </c>
      <c r="Q61" s="72">
        <v>0</v>
      </c>
      <c r="R61" s="76">
        <v>0</v>
      </c>
      <c r="S61" s="29">
        <v>0</v>
      </c>
      <c r="T61" s="72">
        <v>0</v>
      </c>
    </row>
    <row r="62" spans="1:20" ht="16.5" customHeight="1" x14ac:dyDescent="0.2">
      <c r="A62" s="55" t="s">
        <v>5</v>
      </c>
      <c r="B62" s="56"/>
      <c r="C62" s="56"/>
      <c r="D62" s="56"/>
      <c r="E62" s="56"/>
      <c r="F62" s="56"/>
      <c r="G62" s="56"/>
      <c r="H62" s="56"/>
      <c r="I62" s="56"/>
      <c r="J62" s="56"/>
      <c r="K62" s="57"/>
      <c r="L62" s="14">
        <v>40</v>
      </c>
      <c r="M62" s="9">
        <v>10</v>
      </c>
      <c r="N62" s="15" t="s">
        <v>0</v>
      </c>
      <c r="O62" s="82">
        <f>O63+O64</f>
        <v>11773.6</v>
      </c>
      <c r="P62" s="29">
        <f>P63+P64</f>
        <v>11557.0324</v>
      </c>
      <c r="Q62" s="72">
        <f t="shared" ref="Q62:Q69" si="11">P62*100/O62</f>
        <v>98.160566012094847</v>
      </c>
      <c r="R62" s="76">
        <f>R63+R64</f>
        <v>13789.650819999999</v>
      </c>
      <c r="S62" s="29">
        <f>S63+S64</f>
        <v>13771.221809999999</v>
      </c>
      <c r="T62" s="72">
        <f t="shared" si="4"/>
        <v>99.866356224384802</v>
      </c>
    </row>
    <row r="63" spans="1:20" ht="16.5" customHeight="1" x14ac:dyDescent="0.2">
      <c r="A63" s="55" t="s">
        <v>4</v>
      </c>
      <c r="B63" s="56"/>
      <c r="C63" s="56"/>
      <c r="D63" s="56"/>
      <c r="E63" s="56"/>
      <c r="F63" s="56"/>
      <c r="G63" s="56"/>
      <c r="H63" s="56"/>
      <c r="I63" s="56"/>
      <c r="J63" s="56"/>
      <c r="K63" s="57"/>
      <c r="L63" s="14">
        <v>40</v>
      </c>
      <c r="M63" s="9">
        <v>10</v>
      </c>
      <c r="N63" s="15">
        <v>3</v>
      </c>
      <c r="O63" s="82">
        <v>6589</v>
      </c>
      <c r="P63" s="29">
        <v>6557.3810000000003</v>
      </c>
      <c r="Q63" s="72">
        <f t="shared" si="11"/>
        <v>99.520124449840637</v>
      </c>
      <c r="R63" s="76">
        <v>7874.8119999999999</v>
      </c>
      <c r="S63" s="29">
        <v>7860.0995400000002</v>
      </c>
      <c r="T63" s="72">
        <f>S63*100/R63</f>
        <v>99.813170650931099</v>
      </c>
    </row>
    <row r="64" spans="1:20" ht="16.5" customHeight="1" x14ac:dyDescent="0.2">
      <c r="A64" s="55" t="s">
        <v>3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  <c r="L64" s="14">
        <v>40</v>
      </c>
      <c r="M64" s="9">
        <v>10</v>
      </c>
      <c r="N64" s="15">
        <v>4</v>
      </c>
      <c r="O64" s="82">
        <v>5184.6000000000004</v>
      </c>
      <c r="P64" s="29">
        <v>4999.6513999999997</v>
      </c>
      <c r="Q64" s="72">
        <f t="shared" si="11"/>
        <v>96.432731551132179</v>
      </c>
      <c r="R64" s="76">
        <v>5914.8388199999999</v>
      </c>
      <c r="S64" s="29">
        <v>5911.1222699999998</v>
      </c>
      <c r="T64" s="72">
        <f t="shared" si="4"/>
        <v>99.937165658894486</v>
      </c>
    </row>
    <row r="65" spans="1:20" ht="16.5" customHeight="1" x14ac:dyDescent="0.2">
      <c r="A65" s="55" t="s">
        <v>2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  <c r="L65" s="14">
        <v>40</v>
      </c>
      <c r="M65" s="9">
        <v>11</v>
      </c>
      <c r="N65" s="15" t="s">
        <v>0</v>
      </c>
      <c r="O65" s="82">
        <f>O66+O68+O67</f>
        <v>20848.945959999997</v>
      </c>
      <c r="P65" s="29">
        <f>P66+P68+P67</f>
        <v>18340.506259999998</v>
      </c>
      <c r="Q65" s="72">
        <f t="shared" si="11"/>
        <v>87.968505914818934</v>
      </c>
      <c r="R65" s="76">
        <f>R66+R68+R67</f>
        <v>18285.774429999998</v>
      </c>
      <c r="S65" s="29">
        <f>S66+S68+S67</f>
        <v>18197.355009999999</v>
      </c>
      <c r="T65" s="72">
        <f t="shared" si="4"/>
        <v>99.51645788731301</v>
      </c>
    </row>
    <row r="66" spans="1:20" ht="16.5" customHeight="1" x14ac:dyDescent="0.2">
      <c r="A66" s="55" t="s">
        <v>1</v>
      </c>
      <c r="B66" s="56"/>
      <c r="C66" s="56"/>
      <c r="D66" s="56"/>
      <c r="E66" s="56"/>
      <c r="F66" s="56"/>
      <c r="G66" s="56"/>
      <c r="H66" s="56"/>
      <c r="I66" s="56"/>
      <c r="J66" s="56"/>
      <c r="K66" s="57"/>
      <c r="L66" s="14">
        <v>40</v>
      </c>
      <c r="M66" s="9">
        <v>11</v>
      </c>
      <c r="N66" s="15">
        <v>1</v>
      </c>
      <c r="O66" s="82">
        <v>13323.710999999999</v>
      </c>
      <c r="P66" s="29">
        <v>13313.17482</v>
      </c>
      <c r="Q66" s="72">
        <f t="shared" si="11"/>
        <v>99.920921581082041</v>
      </c>
      <c r="R66" s="76">
        <v>13285.774429999999</v>
      </c>
      <c r="S66" s="29">
        <v>13197.355009999999</v>
      </c>
      <c r="T66" s="72">
        <f t="shared" si="4"/>
        <v>99.334480496670608</v>
      </c>
    </row>
    <row r="67" spans="1:20" ht="16.5" customHeight="1" x14ac:dyDescent="0.2">
      <c r="A67" s="43" t="s">
        <v>54</v>
      </c>
      <c r="B67" s="44"/>
      <c r="C67" s="44"/>
      <c r="D67" s="44"/>
      <c r="E67" s="44"/>
      <c r="F67" s="44"/>
      <c r="G67" s="44"/>
      <c r="H67" s="44"/>
      <c r="I67" s="44"/>
      <c r="J67" s="44"/>
      <c r="K67" s="45"/>
      <c r="L67" s="17">
        <v>40</v>
      </c>
      <c r="M67" s="18">
        <v>11</v>
      </c>
      <c r="N67" s="19">
        <v>2</v>
      </c>
      <c r="O67" s="82">
        <v>3656.1719800000001</v>
      </c>
      <c r="P67" s="88">
        <v>1158.26846</v>
      </c>
      <c r="Q67" s="85">
        <f t="shared" ref="Q67" si="12">P67*100/O67</f>
        <v>31.679813376831362</v>
      </c>
      <c r="R67" s="76">
        <v>0</v>
      </c>
      <c r="S67" s="88">
        <v>0</v>
      </c>
      <c r="T67" s="85">
        <v>0</v>
      </c>
    </row>
    <row r="68" spans="1:20" ht="16.5" customHeight="1" thickBot="1" x14ac:dyDescent="0.25">
      <c r="A68" s="43" t="s">
        <v>54</v>
      </c>
      <c r="B68" s="44"/>
      <c r="C68" s="44"/>
      <c r="D68" s="44"/>
      <c r="E68" s="44"/>
      <c r="F68" s="44"/>
      <c r="G68" s="44"/>
      <c r="H68" s="44"/>
      <c r="I68" s="44"/>
      <c r="J68" s="44"/>
      <c r="K68" s="45"/>
      <c r="L68" s="79">
        <v>40</v>
      </c>
      <c r="M68" s="80">
        <v>11</v>
      </c>
      <c r="N68" s="81">
        <v>3</v>
      </c>
      <c r="O68" s="94">
        <v>3869.0629800000002</v>
      </c>
      <c r="P68" s="30">
        <v>3869.0629800000002</v>
      </c>
      <c r="Q68" s="86">
        <v>0</v>
      </c>
      <c r="R68" s="76">
        <v>5000</v>
      </c>
      <c r="S68" s="30">
        <v>5000</v>
      </c>
      <c r="T68" s="85">
        <f t="shared" ref="T68" si="13">S68*100/R68</f>
        <v>100</v>
      </c>
    </row>
    <row r="69" spans="1:20" ht="19.5" customHeight="1" thickBot="1" x14ac:dyDescent="0.25">
      <c r="A69" s="46" t="s">
        <v>53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8"/>
      <c r="O69" s="37">
        <f>O8+O49</f>
        <v>682524.06870000006</v>
      </c>
      <c r="P69" s="37">
        <f>P8+P49</f>
        <v>656088.40180999995</v>
      </c>
      <c r="Q69" s="20">
        <f t="shared" si="11"/>
        <v>96.126778804980162</v>
      </c>
      <c r="R69" s="37">
        <f>R8+R49+R46</f>
        <v>1174958.5013600001</v>
      </c>
      <c r="S69" s="37">
        <f>S8+S49+S46</f>
        <v>1153001.6890199999</v>
      </c>
      <c r="T69" s="21">
        <f t="shared" si="4"/>
        <v>98.131269120178672</v>
      </c>
    </row>
    <row r="70" spans="1:20" ht="11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20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mergeCells count="69">
    <mergeCell ref="A67:K67"/>
    <mergeCell ref="A2:T2"/>
    <mergeCell ref="A3:T3"/>
    <mergeCell ref="A31:K31"/>
    <mergeCell ref="A30:K30"/>
    <mergeCell ref="A32:K32"/>
    <mergeCell ref="A12:K12"/>
    <mergeCell ref="A24:K24"/>
    <mergeCell ref="A25:K25"/>
    <mergeCell ref="A29:K29"/>
    <mergeCell ref="A26:K26"/>
    <mergeCell ref="A17:K17"/>
    <mergeCell ref="A16:K16"/>
    <mergeCell ref="A19:K19"/>
    <mergeCell ref="A21:K21"/>
    <mergeCell ref="R5:T5"/>
    <mergeCell ref="A66:K66"/>
    <mergeCell ref="A63:K63"/>
    <mergeCell ref="A64:K64"/>
    <mergeCell ref="A65:K65"/>
    <mergeCell ref="A54:K54"/>
    <mergeCell ref="A52:K52"/>
    <mergeCell ref="A53:K53"/>
    <mergeCell ref="A62:K62"/>
    <mergeCell ref="A56:K56"/>
    <mergeCell ref="A57:K57"/>
    <mergeCell ref="A60:K60"/>
    <mergeCell ref="A61:K61"/>
    <mergeCell ref="A58:K58"/>
    <mergeCell ref="A59:K59"/>
    <mergeCell ref="A55:K55"/>
    <mergeCell ref="A51:K51"/>
    <mergeCell ref="A50:K50"/>
    <mergeCell ref="A39:K39"/>
    <mergeCell ref="A41:K41"/>
    <mergeCell ref="A43:K43"/>
    <mergeCell ref="A40:K40"/>
    <mergeCell ref="A42:K42"/>
    <mergeCell ref="A44:K44"/>
    <mergeCell ref="A49:K49"/>
    <mergeCell ref="A45:K45"/>
    <mergeCell ref="A46:K46"/>
    <mergeCell ref="A47:K47"/>
    <mergeCell ref="A48:K48"/>
    <mergeCell ref="A5:K6"/>
    <mergeCell ref="A7:K7"/>
    <mergeCell ref="A36:K36"/>
    <mergeCell ref="A38:K38"/>
    <mergeCell ref="A34:K34"/>
    <mergeCell ref="A35:K35"/>
    <mergeCell ref="A20:K20"/>
    <mergeCell ref="A33:K33"/>
    <mergeCell ref="A37:K37"/>
    <mergeCell ref="A27:K27"/>
    <mergeCell ref="A28:K28"/>
    <mergeCell ref="A68:K68"/>
    <mergeCell ref="A69:N69"/>
    <mergeCell ref="O5:Q5"/>
    <mergeCell ref="L5:N5"/>
    <mergeCell ref="A22:K22"/>
    <mergeCell ref="A13:K13"/>
    <mergeCell ref="A8:K8"/>
    <mergeCell ref="A18:K18"/>
    <mergeCell ref="A9:K9"/>
    <mergeCell ref="A14:K14"/>
    <mergeCell ref="A23:K23"/>
    <mergeCell ref="A10:K10"/>
    <mergeCell ref="A11:K11"/>
    <mergeCell ref="A15:K15"/>
  </mergeCells>
  <pageMargins left="0.59055118110236227" right="0.39370078740157483" top="0.39370078740157483" bottom="0.39370078740157483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2022-10-07T13:41:01Z</cp:lastPrinted>
  <dcterms:created xsi:type="dcterms:W3CDTF">2021-05-24T06:42:51Z</dcterms:created>
  <dcterms:modified xsi:type="dcterms:W3CDTF">2026-02-17T08:19:53Z</dcterms:modified>
</cp:coreProperties>
</file>