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625"/>
  </bookViews>
  <sheets>
    <sheet name="Бюджет_1" sheetId="1" r:id="rId1"/>
  </sheets>
  <definedNames>
    <definedName name="_xlnm.Print_Titles" localSheetId="0">Бюджет_1!$7:$7</definedName>
  </definedNames>
  <calcPr calcId="145621"/>
</workbook>
</file>

<file path=xl/calcChain.xml><?xml version="1.0" encoding="utf-8"?>
<calcChain xmlns="http://schemas.openxmlformats.org/spreadsheetml/2006/main">
  <c r="P63" i="1" l="1"/>
  <c r="O63" i="1"/>
  <c r="S63" i="1"/>
  <c r="R63" i="1"/>
  <c r="S41" i="1"/>
  <c r="R41" i="1"/>
  <c r="O41" i="1"/>
  <c r="O32" i="1"/>
  <c r="S60" i="1"/>
  <c r="R60" i="1"/>
  <c r="T62" i="1"/>
  <c r="T61" i="1"/>
  <c r="T59" i="1"/>
  <c r="T58" i="1"/>
  <c r="S57" i="1"/>
  <c r="R57" i="1"/>
  <c r="T54" i="1"/>
  <c r="T53" i="1"/>
  <c r="T52" i="1"/>
  <c r="T51" i="1"/>
  <c r="T50" i="1"/>
  <c r="S49" i="1"/>
  <c r="R49" i="1"/>
  <c r="T48" i="1"/>
  <c r="S47" i="1"/>
  <c r="R47" i="1"/>
  <c r="T46" i="1"/>
  <c r="S45" i="1"/>
  <c r="R45" i="1"/>
  <c r="T43" i="1"/>
  <c r="T42" i="1"/>
  <c r="T40" i="1"/>
  <c r="S39" i="1"/>
  <c r="R39" i="1"/>
  <c r="T38" i="1"/>
  <c r="S37" i="1"/>
  <c r="R37" i="1"/>
  <c r="T36" i="1"/>
  <c r="T35" i="1"/>
  <c r="T33" i="1"/>
  <c r="S32" i="1"/>
  <c r="R32" i="1"/>
  <c r="T31" i="1"/>
  <c r="S30" i="1"/>
  <c r="R30" i="1"/>
  <c r="T29" i="1"/>
  <c r="S28" i="1"/>
  <c r="R28" i="1"/>
  <c r="T27" i="1"/>
  <c r="T26" i="1"/>
  <c r="T25" i="1"/>
  <c r="S24" i="1"/>
  <c r="R24" i="1"/>
  <c r="T23" i="1"/>
  <c r="T22" i="1"/>
  <c r="T21" i="1"/>
  <c r="T20" i="1"/>
  <c r="S18" i="1"/>
  <c r="R18" i="1"/>
  <c r="T17" i="1"/>
  <c r="S16" i="1"/>
  <c r="R16" i="1"/>
  <c r="T15" i="1"/>
  <c r="S14" i="1"/>
  <c r="R14" i="1"/>
  <c r="T13" i="1"/>
  <c r="T12" i="1"/>
  <c r="T11" i="1"/>
  <c r="T10" i="1"/>
  <c r="S9" i="1"/>
  <c r="R9" i="1"/>
  <c r="R8" i="1" l="1"/>
  <c r="S8" i="1"/>
  <c r="T16" i="1"/>
  <c r="T14" i="1"/>
  <c r="T57" i="1"/>
  <c r="T49" i="1"/>
  <c r="T28" i="1"/>
  <c r="T47" i="1"/>
  <c r="T9" i="1"/>
  <c r="T32" i="1"/>
  <c r="T39" i="1"/>
  <c r="T24" i="1"/>
  <c r="T45" i="1"/>
  <c r="T30" i="1"/>
  <c r="T37" i="1"/>
  <c r="T60" i="1"/>
  <c r="S44" i="1"/>
  <c r="T41" i="1"/>
  <c r="T18" i="1"/>
  <c r="Q62" i="1"/>
  <c r="Q61" i="1"/>
  <c r="Q60" i="1"/>
  <c r="Q59" i="1"/>
  <c r="Q58" i="1"/>
  <c r="O57" i="1"/>
  <c r="Q57" i="1" s="1"/>
  <c r="O55" i="1"/>
  <c r="Q54" i="1"/>
  <c r="Q53" i="1"/>
  <c r="Q52" i="1"/>
  <c r="Q51" i="1"/>
  <c r="Q50" i="1"/>
  <c r="O49" i="1"/>
  <c r="Q49" i="1" s="1"/>
  <c r="Q48" i="1"/>
  <c r="O47" i="1"/>
  <c r="Q47" i="1" s="1"/>
  <c r="Q46" i="1"/>
  <c r="O45" i="1"/>
  <c r="Q45" i="1" s="1"/>
  <c r="Q44" i="1"/>
  <c r="Q43" i="1"/>
  <c r="Q42" i="1"/>
  <c r="Q41" i="1"/>
  <c r="Q40" i="1"/>
  <c r="O39" i="1"/>
  <c r="Q39" i="1" s="1"/>
  <c r="Q38" i="1"/>
  <c r="O37" i="1"/>
  <c r="Q37" i="1" s="1"/>
  <c r="Q36" i="1"/>
  <c r="Q35" i="1"/>
  <c r="Q34" i="1"/>
  <c r="Q33" i="1"/>
  <c r="Q32" i="1"/>
  <c r="Q31" i="1"/>
  <c r="O30" i="1"/>
  <c r="Q30" i="1" s="1"/>
  <c r="Q27" i="1"/>
  <c r="Q26" i="1"/>
  <c r="Q25" i="1"/>
  <c r="O24" i="1"/>
  <c r="Q24" i="1" s="1"/>
  <c r="Q23" i="1"/>
  <c r="Q22" i="1"/>
  <c r="Q21" i="1"/>
  <c r="Q20" i="1"/>
  <c r="O18" i="1"/>
  <c r="Q18" i="1" s="1"/>
  <c r="Q15" i="1"/>
  <c r="O14" i="1"/>
  <c r="Q14" i="1" s="1"/>
  <c r="Q13" i="1"/>
  <c r="Q12" i="1"/>
  <c r="Q11" i="1"/>
  <c r="Q10" i="1"/>
  <c r="O9" i="1"/>
  <c r="Q9" i="1" s="1"/>
  <c r="Q8" i="1"/>
  <c r="Q63" i="1" l="1"/>
  <c r="T8" i="1"/>
  <c r="R55" i="1"/>
  <c r="R44" i="1" l="1"/>
  <c r="T63" i="1" s="1"/>
  <c r="T44" i="1" l="1"/>
</calcChain>
</file>

<file path=xl/sharedStrings.xml><?xml version="1.0" encoding="utf-8"?>
<sst xmlns="http://schemas.openxmlformats.org/spreadsheetml/2006/main" count="93" uniqueCount="62">
  <si>
    <t/>
  </si>
  <si>
    <t>Физическая культура</t>
  </si>
  <si>
    <t>ФИЗИЧЕСКАЯ КУЛЬТУРА И СПОРТ</t>
  </si>
  <si>
    <t>Охрана семьи и детства</t>
  </si>
  <si>
    <t>Социальное обеспечение населения</t>
  </si>
  <si>
    <t>СОЦИАЛЬНАЯ ПОЛИТИКА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</si>
  <si>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</si>
  <si>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</si>
  <si>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</si>
  <si>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</si>
  <si>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</si>
  <si>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</si>
  <si>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Общеэкономические вопросы</t>
  </si>
  <si>
    <t>НАЦИОНАЛЬНАЯ ЭКОНОМИКА</t>
  </si>
  <si>
    <t>Другие общегосударственные вопросы</t>
  </si>
  <si>
    <t>ОБЩЕГОСУДАРСТВЕННЫЕ ВОПРОСЫ</t>
  </si>
  <si>
    <t>Муниципальное учреждение "Районное управление образования и по делам молодежи"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</si>
  <si>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</si>
  <si>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</si>
  <si>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</si>
  <si>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</si>
  <si>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</si>
  <si>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</si>
  <si>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Другие вопросы в области социальной политики</t>
  </si>
  <si>
    <t>Пенсионное обеспечение</t>
  </si>
  <si>
    <t>Культура</t>
  </si>
  <si>
    <t>КУЛЬТУРА, КИНЕМАТОГРАФИЯ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</si>
  <si>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</si>
  <si>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</si>
  <si>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</si>
  <si>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</si>
  <si>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Дорожное хозяйство (дорожные фонды)</t>
  </si>
  <si>
    <t>Сельское хозяйство и рыболовство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</si>
  <si>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</si>
  <si>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</si>
  <si>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</si>
  <si>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</si>
  <si>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Резервные фонды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</si>
  <si>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</si>
  <si>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</si>
  <si>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Администрация Лахденпохского муниципального района</t>
  </si>
  <si>
    <t>подраздела</t>
  </si>
  <si>
    <t>раздела</t>
  </si>
  <si>
    <t>Наименование</t>
  </si>
  <si>
    <t>Код</t>
  </si>
  <si>
    <t>(тыс.рублей)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</si>
  <si>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</si>
  <si>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Информация о расходовании средств бюджета Лахденпохского муниципального района  в разрезе глав, разделов и подразделов классификации расходов бюджетов бюджетной системы Российской Федерации </t>
  </si>
  <si>
    <t>Бюджетные ассигнования  (планы)</t>
  </si>
  <si>
    <t>% исполнения</t>
  </si>
  <si>
    <t>Другие вопросы в области национальной экономики</t>
  </si>
  <si>
    <t>Исполнение</t>
  </si>
  <si>
    <t>ГРБС  Лахденпохского муниципального района</t>
  </si>
  <si>
    <t>ИТОГО</t>
  </si>
  <si>
    <t>Массовый спорт</t>
  </si>
  <si>
    <t>Прочие межбюджетные трансферты общего характера</t>
  </si>
  <si>
    <t>2024 год</t>
  </si>
  <si>
    <t>Транспорт</t>
  </si>
  <si>
    <t>в 3 квартале 2024 года по сравлению с 3 кварталом 2025 года</t>
  </si>
  <si>
    <t>2025 год</t>
  </si>
  <si>
    <t>ОХРАНА ОКРУЖАЮЩЕЙ СРЕДЫ</t>
  </si>
  <si>
    <t>Другие вопросы в области охраны окружающей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</si>
</sst>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00"/>
    <numFmt numFmtId="166" formatCode="000"/>
    <numFmt numFmtId="167" formatCode="#,##0.00_ ;[Red]\-#,##0.00\ "/>
    <numFmt numFmtId="168" formatCode="000.0000"/>
    <numFmt numFmtId="169" formatCode="000.000000"/>
    <numFmt numFmtId="170" formatCode="00.000000"/>
  </numFmts>
  <fonts count="9" x14ac:knownFonts="1">
    <font>
      <sz val="10"/>
      <name val="Arial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Protection="1">
      <protection hidden="1"/>
    </xf>
    <xf numFmtId="0" fontId="5" fillId="0" borderId="0" xfId="0" applyNumberFormat="1" applyFont="1" applyFill="1" applyAlignment="1" applyProtection="1">
      <alignment horizontal="right" vertical="top" wrapText="1"/>
      <protection hidden="1"/>
    </xf>
    <xf numFmtId="0" fontId="4" fillId="0" borderId="0" xfId="0" applyFont="1"/>
    <xf numFmtId="0" fontId="2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Alignment="1" applyProtection="1">
      <protection hidden="1"/>
    </xf>
    <xf numFmtId="4" fontId="4" fillId="0" borderId="0" xfId="0" applyNumberFormat="1" applyFont="1"/>
    <xf numFmtId="165" fontId="3" fillId="0" borderId="0" xfId="0" applyNumberFormat="1" applyFont="1" applyFill="1" applyBorder="1" applyAlignment="1" applyProtection="1">
      <protection hidden="1"/>
    </xf>
    <xf numFmtId="164" fontId="3" fillId="0" borderId="0" xfId="0" applyNumberFormat="1" applyFont="1" applyFill="1" applyBorder="1" applyAlignment="1" applyProtection="1">
      <protection hidden="1"/>
    </xf>
    <xf numFmtId="0" fontId="3" fillId="0" borderId="0" xfId="0" applyNumberFormat="1" applyFont="1" applyFill="1" applyBorder="1" applyAlignment="1" applyProtection="1">
      <protection hidden="1"/>
    </xf>
    <xf numFmtId="166" fontId="3" fillId="0" borderId="0" xfId="0" applyNumberFormat="1" applyFont="1" applyFill="1" applyBorder="1" applyAlignment="1" applyProtection="1">
      <protection hidden="1"/>
    </xf>
    <xf numFmtId="4" fontId="3" fillId="0" borderId="0" xfId="0" applyNumberFormat="1" applyFont="1" applyFill="1" applyBorder="1" applyAlignment="1" applyProtection="1">
      <alignment horizontal="right"/>
      <protection hidden="1"/>
    </xf>
    <xf numFmtId="164" fontId="3" fillId="0" borderId="0" xfId="1" applyNumberFormat="1" applyFont="1" applyFill="1" applyBorder="1" applyAlignment="1" applyProtection="1">
      <protection hidden="1"/>
    </xf>
    <xf numFmtId="166" fontId="3" fillId="0" borderId="0" xfId="1" applyNumberFormat="1" applyFont="1" applyFill="1" applyBorder="1" applyAlignment="1" applyProtection="1">
      <protection hidden="1"/>
    </xf>
    <xf numFmtId="165" fontId="3" fillId="0" borderId="0" xfId="1" applyNumberFormat="1" applyFont="1" applyFill="1" applyBorder="1" applyAlignment="1" applyProtection="1">
      <protection hidden="1"/>
    </xf>
    <xf numFmtId="167" fontId="0" fillId="0" borderId="0" xfId="0" applyNumberFormat="1" applyFill="1" applyBorder="1" applyProtection="1">
      <protection hidden="1"/>
    </xf>
    <xf numFmtId="168" fontId="3" fillId="0" borderId="0" xfId="1" applyNumberFormat="1" applyFont="1" applyFill="1" applyBorder="1" applyAlignment="1" applyProtection="1">
      <protection hidden="1"/>
    </xf>
    <xf numFmtId="169" fontId="3" fillId="0" borderId="0" xfId="1" applyNumberFormat="1" applyFont="1" applyFill="1" applyBorder="1" applyAlignment="1" applyProtection="1">
      <protection hidden="1"/>
    </xf>
    <xf numFmtId="169" fontId="3" fillId="0" borderId="0" xfId="0" applyNumberFormat="1" applyFont="1" applyFill="1" applyBorder="1" applyAlignment="1" applyProtection="1">
      <protection hidden="1"/>
    </xf>
    <xf numFmtId="170" fontId="3" fillId="0" borderId="0" xfId="0" applyNumberFormat="1" applyFont="1" applyFill="1" applyBorder="1" applyAlignment="1" applyProtection="1"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Fill="1" applyBorder="1" applyAlignment="1" applyProtection="1">
      <protection hidden="1"/>
    </xf>
    <xf numFmtId="164" fontId="8" fillId="0" borderId="2" xfId="0" applyNumberFormat="1" applyFont="1" applyFill="1" applyBorder="1" applyAlignment="1" applyProtection="1">
      <protection hidden="1"/>
    </xf>
    <xf numFmtId="166" fontId="3" fillId="0" borderId="18" xfId="0" applyNumberFormat="1" applyFont="1" applyFill="1" applyBorder="1" applyAlignment="1" applyProtection="1">
      <protection hidden="1"/>
    </xf>
    <xf numFmtId="165" fontId="3" fillId="0" borderId="15" xfId="0" applyNumberFormat="1" applyFont="1" applyFill="1" applyBorder="1" applyAlignment="1" applyProtection="1">
      <protection hidden="1"/>
    </xf>
    <xf numFmtId="165" fontId="3" fillId="0" borderId="14" xfId="0" applyNumberFormat="1" applyFont="1" applyFill="1" applyBorder="1" applyAlignment="1" applyProtection="1">
      <protection hidden="1"/>
    </xf>
    <xf numFmtId="166" fontId="3" fillId="0" borderId="4" xfId="0" applyNumberFormat="1" applyFont="1" applyFill="1" applyBorder="1" applyAlignment="1" applyProtection="1">
      <protection hidden="1"/>
    </xf>
    <xf numFmtId="165" fontId="3" fillId="0" borderId="13" xfId="0" applyNumberFormat="1" applyFont="1" applyFill="1" applyBorder="1" applyAlignment="1" applyProtection="1">
      <protection hidden="1"/>
    </xf>
    <xf numFmtId="4" fontId="5" fillId="0" borderId="14" xfId="0" applyNumberFormat="1" applyFont="1" applyBorder="1"/>
    <xf numFmtId="164" fontId="3" fillId="0" borderId="4" xfId="1" applyNumberFormat="1" applyFont="1" applyFill="1" applyBorder="1" applyAlignment="1" applyProtection="1">
      <protection hidden="1"/>
    </xf>
    <xf numFmtId="4" fontId="5" fillId="0" borderId="13" xfId="0" applyNumberFormat="1" applyFont="1" applyBorder="1"/>
    <xf numFmtId="4" fontId="5" fillId="0" borderId="13" xfId="0" applyNumberFormat="1" applyFont="1" applyBorder="1" applyAlignment="1">
      <alignment horizontal="right"/>
    </xf>
    <xf numFmtId="164" fontId="8" fillId="0" borderId="20" xfId="0" applyNumberFormat="1" applyFont="1" applyFill="1" applyBorder="1" applyAlignment="1" applyProtection="1">
      <protection hidden="1"/>
    </xf>
    <xf numFmtId="166" fontId="3" fillId="0" borderId="22" xfId="0" applyNumberFormat="1" applyFont="1" applyFill="1" applyBorder="1" applyAlignment="1" applyProtection="1">
      <protection hidden="1"/>
    </xf>
    <xf numFmtId="165" fontId="3" fillId="0" borderId="16" xfId="0" applyNumberFormat="1" applyFont="1" applyFill="1" applyBorder="1" applyAlignment="1" applyProtection="1">
      <protection hidden="1"/>
    </xf>
    <xf numFmtId="165" fontId="3" fillId="0" borderId="17" xfId="0" applyNumberFormat="1" applyFont="1" applyFill="1" applyBorder="1" applyAlignment="1" applyProtection="1">
      <protection hidden="1"/>
    </xf>
    <xf numFmtId="4" fontId="5" fillId="0" borderId="17" xfId="0" applyNumberFormat="1" applyFont="1" applyBorder="1"/>
    <xf numFmtId="4" fontId="6" fillId="0" borderId="27" xfId="0" applyNumberFormat="1" applyFont="1" applyBorder="1"/>
    <xf numFmtId="4" fontId="6" fillId="0" borderId="28" xfId="0" applyNumberFormat="1" applyFont="1" applyBorder="1"/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0" applyNumberFormat="1" applyFont="1" applyFill="1" applyBorder="1" applyAlignment="1" applyProtection="1">
      <alignment horizontal="center"/>
      <protection hidden="1"/>
    </xf>
    <xf numFmtId="0" fontId="3" fillId="0" borderId="20" xfId="0" applyNumberFormat="1" applyFont="1" applyFill="1" applyBorder="1" applyAlignment="1" applyProtection="1">
      <alignment horizontal="center"/>
      <protection hidden="1"/>
    </xf>
    <xf numFmtId="0" fontId="3" fillId="0" borderId="21" xfId="0" applyNumberFormat="1" applyFont="1" applyFill="1" applyBorder="1" applyAlignment="1" applyProtection="1">
      <alignment horizontal="center"/>
      <protection hidden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4" fontId="3" fillId="0" borderId="14" xfId="0" applyNumberFormat="1" applyFont="1" applyFill="1" applyBorder="1" applyAlignment="1" applyProtection="1">
      <protection hidden="1"/>
    </xf>
    <xf numFmtId="164" fontId="3" fillId="0" borderId="13" xfId="0" applyNumberFormat="1" applyFont="1" applyFill="1" applyBorder="1" applyAlignment="1" applyProtection="1">
      <protection hidden="1"/>
    </xf>
    <xf numFmtId="164" fontId="7" fillId="0" borderId="29" xfId="1" applyNumberFormat="1" applyFont="1" applyFill="1" applyBorder="1" applyAlignment="1" applyProtection="1">
      <protection hidden="1"/>
    </xf>
    <xf numFmtId="164" fontId="3" fillId="0" borderId="17" xfId="0" applyNumberFormat="1" applyFont="1" applyFill="1" applyBorder="1" applyAlignment="1" applyProtection="1">
      <protection hidden="1"/>
    </xf>
    <xf numFmtId="166" fontId="3" fillId="0" borderId="16" xfId="0" applyNumberFormat="1" applyFont="1" applyFill="1" applyBorder="1" applyAlignment="1" applyProtection="1">
      <alignment wrapText="1"/>
      <protection hidden="1"/>
    </xf>
    <xf numFmtId="166" fontId="3" fillId="0" borderId="22" xfId="0" applyNumberFormat="1" applyFont="1" applyFill="1" applyBorder="1" applyAlignment="1" applyProtection="1">
      <alignment wrapText="1"/>
      <protection hidden="1"/>
    </xf>
    <xf numFmtId="166" fontId="3" fillId="0" borderId="23" xfId="0" applyNumberFormat="1" applyFont="1" applyFill="1" applyBorder="1" applyAlignment="1" applyProtection="1">
      <alignment wrapText="1"/>
      <protection hidden="1"/>
    </xf>
    <xf numFmtId="0" fontId="2" fillId="0" borderId="24" xfId="0" applyNumberFormat="1" applyFont="1" applyFill="1" applyBorder="1" applyAlignment="1" applyProtection="1">
      <alignment horizontal="center"/>
      <protection hidden="1"/>
    </xf>
    <xf numFmtId="0" fontId="2" fillId="0" borderId="25" xfId="0" applyNumberFormat="1" applyFont="1" applyFill="1" applyBorder="1" applyAlignment="1" applyProtection="1">
      <alignment horizontal="center"/>
      <protection hidden="1"/>
    </xf>
    <xf numFmtId="0" fontId="2" fillId="0" borderId="26" xfId="0" applyNumberFormat="1" applyFont="1" applyFill="1" applyBorder="1" applyAlignment="1" applyProtection="1">
      <alignment horizontal="center"/>
      <protection hidden="1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6" fontId="3" fillId="0" borderId="2" xfId="0" applyNumberFormat="1" applyFont="1" applyFill="1" applyBorder="1" applyAlignment="1" applyProtection="1">
      <alignment wrapText="1"/>
      <protection hidden="1"/>
    </xf>
    <xf numFmtId="166" fontId="3" fillId="0" borderId="4" xfId="0" applyNumberFormat="1" applyFont="1" applyFill="1" applyBorder="1" applyAlignment="1" applyProtection="1">
      <alignment wrapText="1"/>
      <protection hidden="1"/>
    </xf>
    <xf numFmtId="166" fontId="3" fillId="0" borderId="3" xfId="0" applyNumberFormat="1" applyFont="1" applyFill="1" applyBorder="1" applyAlignment="1" applyProtection="1">
      <alignment wrapText="1"/>
      <protection hidden="1"/>
    </xf>
    <xf numFmtId="0" fontId="3" fillId="0" borderId="18" xfId="0" applyNumberFormat="1" applyFont="1" applyFill="1" applyBorder="1" applyAlignment="1" applyProtection="1">
      <alignment horizontal="center" vertical="center"/>
      <protection hidden="1"/>
    </xf>
    <xf numFmtId="0" fontId="3" fillId="0" borderId="15" xfId="0" applyNumberFormat="1" applyFont="1" applyFill="1" applyBorder="1" applyAlignment="1" applyProtection="1">
      <alignment horizontal="center" vertical="center"/>
      <protection hidden="1"/>
    </xf>
    <xf numFmtId="0" fontId="3" fillId="0" borderId="14" xfId="0" applyNumberFormat="1" applyFont="1" applyFill="1" applyBorder="1" applyAlignment="1" applyProtection="1">
      <alignment horizontal="center" vertical="center"/>
      <protection hidden="1"/>
    </xf>
    <xf numFmtId="166" fontId="3" fillId="0" borderId="5" xfId="0" applyNumberFormat="1" applyFont="1" applyFill="1" applyBorder="1" applyAlignment="1" applyProtection="1">
      <alignment wrapText="1"/>
      <protection hidden="1"/>
    </xf>
    <xf numFmtId="166" fontId="3" fillId="0" borderId="11" xfId="0" applyNumberFormat="1" applyFont="1" applyFill="1" applyBorder="1" applyAlignment="1" applyProtection="1">
      <alignment wrapText="1"/>
      <protection hidden="1"/>
    </xf>
    <xf numFmtId="166" fontId="3" fillId="0" borderId="8" xfId="0" applyNumberFormat="1" applyFont="1" applyFill="1" applyBorder="1" applyAlignment="1" applyProtection="1">
      <alignment wrapText="1"/>
      <protection hidden="1"/>
    </xf>
    <xf numFmtId="0" fontId="3" fillId="0" borderId="12" xfId="0" applyNumberFormat="1" applyFont="1" applyFill="1" applyBorder="1" applyAlignment="1" applyProtection="1">
      <alignment horizontal="center" vertical="top"/>
      <protection hidden="1"/>
    </xf>
    <xf numFmtId="0" fontId="3" fillId="0" borderId="10" xfId="0" applyNumberFormat="1" applyFont="1" applyFill="1" applyBorder="1" applyAlignment="1" applyProtection="1">
      <alignment horizontal="center" vertical="top"/>
      <protection hidden="1"/>
    </xf>
    <xf numFmtId="0" fontId="3" fillId="0" borderId="7" xfId="0" applyNumberFormat="1" applyFont="1" applyFill="1" applyBorder="1" applyAlignment="1" applyProtection="1">
      <alignment horizontal="center" vertical="top"/>
      <protection hidden="1"/>
    </xf>
    <xf numFmtId="0" fontId="3" fillId="0" borderId="9" xfId="0" applyNumberFormat="1" applyFont="1" applyFill="1" applyBorder="1" applyAlignment="1" applyProtection="1">
      <alignment horizontal="center" vertical="top"/>
      <protection hidden="1"/>
    </xf>
    <xf numFmtId="0" fontId="3" fillId="0" borderId="1" xfId="0" applyNumberFormat="1" applyFont="1" applyFill="1" applyBorder="1" applyAlignment="1" applyProtection="1">
      <alignment horizontal="center"/>
      <protection hidden="1"/>
    </xf>
    <xf numFmtId="0" fontId="3" fillId="0" borderId="6" xfId="0" applyNumberFormat="1" applyFont="1" applyFill="1" applyBorder="1" applyAlignment="1" applyProtection="1">
      <alignment horizontal="center"/>
      <protection hidden="1"/>
    </xf>
    <xf numFmtId="166" fontId="3" fillId="0" borderId="1" xfId="0" applyNumberFormat="1" applyFont="1" applyFill="1" applyBorder="1" applyAlignment="1" applyProtection="1">
      <alignment horizontal="left" wrapText="1"/>
      <protection hidden="1"/>
    </xf>
    <xf numFmtId="166" fontId="3" fillId="0" borderId="6" xfId="0" applyNumberFormat="1" applyFont="1" applyFill="1" applyBorder="1" applyAlignment="1" applyProtection="1">
      <alignment horizontal="left" wrapText="1"/>
      <protection hidden="1"/>
    </xf>
    <xf numFmtId="0" fontId="1" fillId="0" borderId="0" xfId="0" applyNumberFormat="1" applyFont="1" applyFill="1" applyAlignment="1" applyProtection="1">
      <alignment horizontal="center" vertical="top" wrapText="1"/>
      <protection hidden="1"/>
    </xf>
    <xf numFmtId="0" fontId="1" fillId="0" borderId="0" xfId="0" applyNumberFormat="1" applyFont="1" applyFill="1" applyAlignment="1" applyProtection="1">
      <alignment horizontal="center" wrapText="1"/>
      <protection hidden="1"/>
    </xf>
    <xf numFmtId="164" fontId="7" fillId="0" borderId="14" xfId="1" applyNumberFormat="1" applyFont="1" applyFill="1" applyBorder="1" applyAlignment="1" applyProtection="1">
      <protection hidden="1"/>
    </xf>
    <xf numFmtId="164" fontId="7" fillId="0" borderId="13" xfId="1" applyNumberFormat="1" applyFont="1" applyFill="1" applyBorder="1" applyAlignment="1" applyProtection="1">
      <protection hidden="1"/>
    </xf>
    <xf numFmtId="164" fontId="3" fillId="0" borderId="2" xfId="0" applyNumberFormat="1" applyFont="1" applyFill="1" applyBorder="1" applyAlignment="1" applyProtection="1">
      <protection hidden="1"/>
    </xf>
    <xf numFmtId="164" fontId="3" fillId="0" borderId="1" xfId="0" applyNumberFormat="1" applyFont="1" applyFill="1" applyBorder="1" applyAlignment="1" applyProtection="1">
      <protection hidden="1"/>
    </xf>
    <xf numFmtId="164" fontId="8" fillId="0" borderId="1" xfId="0" applyNumberFormat="1" applyFont="1" applyFill="1" applyBorder="1" applyAlignment="1" applyProtection="1">
      <protection hidden="1"/>
    </xf>
    <xf numFmtId="164" fontId="3" fillId="0" borderId="20" xfId="0" applyNumberFormat="1" applyFont="1" applyFill="1" applyBorder="1" applyAlignment="1" applyProtection="1">
      <protection hidden="1"/>
    </xf>
    <xf numFmtId="164" fontId="7" fillId="0" borderId="17" xfId="1" applyNumberFormat="1" applyFont="1" applyFill="1" applyBorder="1" applyAlignment="1" applyProtection="1">
      <protection hidden="1"/>
    </xf>
    <xf numFmtId="166" fontId="3" fillId="0" borderId="30" xfId="0" applyNumberFormat="1" applyFont="1" applyFill="1" applyBorder="1" applyAlignment="1" applyProtection="1">
      <alignment horizontal="left" wrapText="1"/>
      <protection hidden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showGridLines="0" tabSelected="1" topLeftCell="A39" workbookViewId="0">
      <selection activeCell="P63" sqref="O63:P63"/>
    </sheetView>
  </sheetViews>
  <sheetFormatPr defaultColWidth="9.140625" defaultRowHeight="12.75" x14ac:dyDescent="0.2"/>
  <cols>
    <col min="1" max="1" width="1.140625" style="4" customWidth="1"/>
    <col min="2" max="2" width="0.85546875" style="4" customWidth="1"/>
    <col min="3" max="3" width="0.7109375" style="4" customWidth="1"/>
    <col min="4" max="7" width="0.5703125" style="4" customWidth="1"/>
    <col min="8" max="9" width="0.7109375" style="4" customWidth="1"/>
    <col min="10" max="10" width="0.5703125" style="4" customWidth="1"/>
    <col min="11" max="11" width="32.5703125" style="4" customWidth="1"/>
    <col min="12" max="12" width="10.42578125" style="4" customWidth="1"/>
    <col min="13" max="13" width="8" style="4" customWidth="1"/>
    <col min="14" max="14" width="7" style="4" customWidth="1"/>
    <col min="15" max="15" width="15" style="4" customWidth="1"/>
    <col min="16" max="16" width="13.28515625" style="4" customWidth="1"/>
    <col min="17" max="17" width="13.85546875" style="4" customWidth="1"/>
    <col min="18" max="18" width="15" style="4" customWidth="1"/>
    <col min="19" max="19" width="13.28515625" style="4" customWidth="1"/>
    <col min="20" max="20" width="13.85546875" style="4" customWidth="1"/>
    <col min="21" max="21" width="9.140625" style="4" customWidth="1"/>
    <col min="22" max="23" width="16.5703125" style="4" customWidth="1"/>
    <col min="24" max="221" width="9.140625" style="4" customWidth="1"/>
    <col min="222" max="16384" width="9.140625" style="4"/>
  </cols>
  <sheetData>
    <row r="1" spans="1:26" ht="12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46</v>
      </c>
      <c r="L1" s="3"/>
      <c r="M1" s="3"/>
      <c r="N1" s="3"/>
    </row>
    <row r="2" spans="1:26" ht="26.25" customHeight="1" x14ac:dyDescent="0.2">
      <c r="A2" s="81" t="s">
        <v>47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6" ht="17.25" customHeight="1" x14ac:dyDescent="0.2">
      <c r="A3" s="82" t="s">
        <v>58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6" ht="18" customHeight="1" thickBot="1" x14ac:dyDescent="0.25">
      <c r="A4" s="5"/>
      <c r="B4" s="5"/>
      <c r="C4" s="5"/>
      <c r="D4" s="5"/>
      <c r="E4" s="5"/>
      <c r="F4" s="5"/>
      <c r="G4" s="5"/>
      <c r="H4" s="5"/>
      <c r="I4" s="5"/>
      <c r="J4" s="6"/>
      <c r="K4" s="5"/>
      <c r="L4" s="5"/>
      <c r="M4" s="5"/>
      <c r="N4" s="5"/>
      <c r="Q4" s="1" t="s">
        <v>45</v>
      </c>
      <c r="T4" s="1" t="s">
        <v>45</v>
      </c>
    </row>
    <row r="5" spans="1:26" ht="18" customHeight="1" x14ac:dyDescent="0.2">
      <c r="A5" s="73" t="s">
        <v>43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67" t="s">
        <v>44</v>
      </c>
      <c r="M5" s="68"/>
      <c r="N5" s="69"/>
      <c r="O5" s="61" t="s">
        <v>56</v>
      </c>
      <c r="P5" s="62"/>
      <c r="Q5" s="63"/>
      <c r="R5" s="61" t="s">
        <v>59</v>
      </c>
      <c r="S5" s="62"/>
      <c r="T5" s="63"/>
    </row>
    <row r="6" spans="1:26" ht="71.25" customHeight="1" x14ac:dyDescent="0.2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41" t="s">
        <v>52</v>
      </c>
      <c r="M6" s="21" t="s">
        <v>42</v>
      </c>
      <c r="N6" s="42" t="s">
        <v>41</v>
      </c>
      <c r="O6" s="46" t="s">
        <v>48</v>
      </c>
      <c r="P6" s="22" t="s">
        <v>51</v>
      </c>
      <c r="Q6" s="47" t="s">
        <v>49</v>
      </c>
      <c r="R6" s="91" t="s">
        <v>48</v>
      </c>
      <c r="S6" s="92" t="s">
        <v>51</v>
      </c>
      <c r="T6" s="47" t="s">
        <v>49</v>
      </c>
    </row>
    <row r="7" spans="1:26" ht="12.75" customHeight="1" thickBot="1" x14ac:dyDescent="0.25">
      <c r="A7" s="77">
        <v>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43">
        <v>2</v>
      </c>
      <c r="M7" s="44">
        <v>3</v>
      </c>
      <c r="N7" s="45">
        <v>4</v>
      </c>
      <c r="O7" s="48">
        <v>8</v>
      </c>
      <c r="P7" s="49">
        <v>9</v>
      </c>
      <c r="Q7" s="50">
        <v>10</v>
      </c>
      <c r="R7" s="93">
        <v>8</v>
      </c>
      <c r="S7" s="94">
        <v>9</v>
      </c>
      <c r="T7" s="50">
        <v>10</v>
      </c>
    </row>
    <row r="8" spans="1:26" ht="21.75" customHeight="1" x14ac:dyDescent="0.2">
      <c r="A8" s="70" t="s">
        <v>40</v>
      </c>
      <c r="B8" s="71"/>
      <c r="C8" s="71"/>
      <c r="D8" s="71"/>
      <c r="E8" s="71"/>
      <c r="F8" s="71"/>
      <c r="G8" s="71"/>
      <c r="H8" s="71"/>
      <c r="I8" s="71"/>
      <c r="J8" s="71"/>
      <c r="K8" s="72"/>
      <c r="L8" s="25">
        <v>31</v>
      </c>
      <c r="M8" s="26" t="s">
        <v>0</v>
      </c>
      <c r="N8" s="27" t="s">
        <v>0</v>
      </c>
      <c r="O8" s="51">
        <v>141916.20850000001</v>
      </c>
      <c r="P8" s="51">
        <v>83862.009999999995</v>
      </c>
      <c r="Q8" s="30">
        <f t="shared" ref="Q8:Q9" si="0">P8*100/O8</f>
        <v>59.09262295433998</v>
      </c>
      <c r="R8" s="51">
        <f>R9+R14+R16+R18+R24+R28+R30+R32+R37+R39+R41</f>
        <v>662386.56066000008</v>
      </c>
      <c r="S8" s="51">
        <f>S9+S14+S16+S18+S24+S28+S30+S32+S37+S39+S41</f>
        <v>117162.01354</v>
      </c>
      <c r="T8" s="83">
        <f t="shared" ref="T8" si="1">S8*100/R8</f>
        <v>17.687860910592768</v>
      </c>
      <c r="U8" s="7"/>
      <c r="V8" s="19"/>
      <c r="W8" s="20"/>
      <c r="X8" s="8"/>
      <c r="Y8" s="12"/>
      <c r="Z8" s="9"/>
    </row>
    <row r="9" spans="1:26" ht="16.5" customHeight="1" x14ac:dyDescent="0.2">
      <c r="A9" s="64" t="s">
        <v>15</v>
      </c>
      <c r="B9" s="65"/>
      <c r="C9" s="65"/>
      <c r="D9" s="65"/>
      <c r="E9" s="65"/>
      <c r="F9" s="65"/>
      <c r="G9" s="65"/>
      <c r="H9" s="65"/>
      <c r="I9" s="65"/>
      <c r="J9" s="65"/>
      <c r="K9" s="66"/>
      <c r="L9" s="28">
        <v>31</v>
      </c>
      <c r="M9" s="23">
        <v>1</v>
      </c>
      <c r="N9" s="29" t="s">
        <v>0</v>
      </c>
      <c r="O9" s="52">
        <f>SUM(O10:O13)</f>
        <v>70786.571999999986</v>
      </c>
      <c r="P9" s="52">
        <v>44915.98</v>
      </c>
      <c r="Q9" s="32">
        <f t="shared" si="0"/>
        <v>63.452684218131104</v>
      </c>
      <c r="R9" s="52">
        <f>SUM(R10:R13)</f>
        <v>81216.911439999996</v>
      </c>
      <c r="S9" s="52">
        <f>SUM(S10:S13)</f>
        <v>53584.290659999999</v>
      </c>
      <c r="T9" s="84">
        <f t="shared" ref="T9:T18" si="2">S9*100/R9</f>
        <v>65.976764826357694</v>
      </c>
      <c r="V9" s="11"/>
      <c r="W9" s="8"/>
      <c r="X9" s="8"/>
      <c r="Y9" s="13"/>
      <c r="Z9" s="9"/>
    </row>
    <row r="10" spans="1:26" ht="46.5" customHeight="1" x14ac:dyDescent="0.2">
      <c r="A10" s="64" t="s">
        <v>39</v>
      </c>
      <c r="B10" s="65"/>
      <c r="C10" s="65"/>
      <c r="D10" s="65"/>
      <c r="E10" s="65"/>
      <c r="F10" s="65"/>
      <c r="G10" s="65"/>
      <c r="H10" s="65"/>
      <c r="I10" s="65"/>
      <c r="J10" s="65"/>
      <c r="K10" s="66"/>
      <c r="L10" s="28">
        <v>31</v>
      </c>
      <c r="M10" s="23">
        <v>1</v>
      </c>
      <c r="N10" s="29">
        <v>4</v>
      </c>
      <c r="O10" s="24">
        <v>34814.78</v>
      </c>
      <c r="P10" s="52">
        <v>22295.33</v>
      </c>
      <c r="Q10" s="32">
        <f>P10*100/O10</f>
        <v>64.039841699416172</v>
      </c>
      <c r="R10" s="85">
        <v>36388.792000000001</v>
      </c>
      <c r="S10" s="52">
        <v>25933.440269999999</v>
      </c>
      <c r="T10" s="84">
        <f t="shared" si="2"/>
        <v>71.267659201217768</v>
      </c>
      <c r="V10" s="11"/>
      <c r="W10" s="8"/>
      <c r="X10" s="8"/>
      <c r="Y10" s="13"/>
      <c r="Z10" s="9"/>
    </row>
    <row r="11" spans="1:26" ht="16.5" customHeight="1" x14ac:dyDescent="0.2">
      <c r="A11" s="64" t="s">
        <v>38</v>
      </c>
      <c r="B11" s="65"/>
      <c r="C11" s="65"/>
      <c r="D11" s="65"/>
      <c r="E11" s="65"/>
      <c r="F11" s="65"/>
      <c r="G11" s="65"/>
      <c r="H11" s="65"/>
      <c r="I11" s="65"/>
      <c r="J11" s="65"/>
      <c r="K11" s="66"/>
      <c r="L11" s="28">
        <v>31</v>
      </c>
      <c r="M11" s="23">
        <v>1</v>
      </c>
      <c r="N11" s="29">
        <v>5</v>
      </c>
      <c r="O11" s="24">
        <v>1.2</v>
      </c>
      <c r="P11" s="53">
        <v>0</v>
      </c>
      <c r="Q11" s="32">
        <f t="shared" ref="Q11:Q15" si="3">P11*100/O11</f>
        <v>0</v>
      </c>
      <c r="R11" s="85">
        <v>1.4</v>
      </c>
      <c r="S11" s="53">
        <v>0</v>
      </c>
      <c r="T11" s="84">
        <f t="shared" si="2"/>
        <v>0</v>
      </c>
      <c r="V11" s="14"/>
      <c r="W11" s="15"/>
      <c r="X11" s="15"/>
      <c r="Y11" s="13"/>
      <c r="Z11" s="9"/>
    </row>
    <row r="12" spans="1:26" ht="16.5" customHeight="1" x14ac:dyDescent="0.2">
      <c r="A12" s="64" t="s">
        <v>37</v>
      </c>
      <c r="B12" s="65"/>
      <c r="C12" s="65"/>
      <c r="D12" s="65"/>
      <c r="E12" s="65"/>
      <c r="F12" s="65"/>
      <c r="G12" s="65"/>
      <c r="H12" s="65"/>
      <c r="I12" s="65"/>
      <c r="J12" s="65"/>
      <c r="K12" s="66"/>
      <c r="L12" s="28">
        <v>31</v>
      </c>
      <c r="M12" s="23">
        <v>1</v>
      </c>
      <c r="N12" s="29">
        <v>11</v>
      </c>
      <c r="O12" s="24">
        <v>685.255</v>
      </c>
      <c r="P12" s="53">
        <v>0</v>
      </c>
      <c r="Q12" s="32">
        <f t="shared" si="3"/>
        <v>0</v>
      </c>
      <c r="R12" s="85">
        <v>3470.7314200000001</v>
      </c>
      <c r="S12" s="53">
        <v>0</v>
      </c>
      <c r="T12" s="84">
        <f t="shared" si="2"/>
        <v>0</v>
      </c>
      <c r="V12" s="14"/>
      <c r="W12" s="15"/>
      <c r="X12" s="15"/>
      <c r="Y12" s="13"/>
      <c r="Z12" s="9"/>
    </row>
    <row r="13" spans="1:26" ht="16.5" customHeight="1" x14ac:dyDescent="0.2">
      <c r="A13" s="64" t="s">
        <v>14</v>
      </c>
      <c r="B13" s="65"/>
      <c r="C13" s="65"/>
      <c r="D13" s="65"/>
      <c r="E13" s="65"/>
      <c r="F13" s="65"/>
      <c r="G13" s="65"/>
      <c r="H13" s="65"/>
      <c r="I13" s="65"/>
      <c r="J13" s="65"/>
      <c r="K13" s="66"/>
      <c r="L13" s="28">
        <v>31</v>
      </c>
      <c r="M13" s="23">
        <v>1</v>
      </c>
      <c r="N13" s="29">
        <v>13</v>
      </c>
      <c r="O13" s="24">
        <v>35285.337</v>
      </c>
      <c r="P13" s="52">
        <v>22620.639999999999</v>
      </c>
      <c r="Q13" s="32">
        <f t="shared" si="3"/>
        <v>64.107762382997791</v>
      </c>
      <c r="R13" s="85">
        <v>41355.988019999997</v>
      </c>
      <c r="S13" s="52">
        <v>27650.85039</v>
      </c>
      <c r="T13" s="84">
        <f t="shared" si="2"/>
        <v>66.860572588975231</v>
      </c>
      <c r="V13" s="11"/>
      <c r="W13" s="8"/>
      <c r="X13" s="8"/>
      <c r="Y13" s="13"/>
      <c r="Z13" s="9"/>
    </row>
    <row r="14" spans="1:26" ht="16.5" customHeight="1" x14ac:dyDescent="0.2">
      <c r="A14" s="64" t="s">
        <v>36</v>
      </c>
      <c r="B14" s="65"/>
      <c r="C14" s="65"/>
      <c r="D14" s="65"/>
      <c r="E14" s="65"/>
      <c r="F14" s="65"/>
      <c r="G14" s="65"/>
      <c r="H14" s="65"/>
      <c r="I14" s="65"/>
      <c r="J14" s="65"/>
      <c r="K14" s="66"/>
      <c r="L14" s="28">
        <v>31</v>
      </c>
      <c r="M14" s="23">
        <v>2</v>
      </c>
      <c r="N14" s="29" t="s">
        <v>0</v>
      </c>
      <c r="O14" s="52">
        <f>O15</f>
        <v>1291.0999999999999</v>
      </c>
      <c r="P14" s="52">
        <v>945.69</v>
      </c>
      <c r="Q14" s="32">
        <f t="shared" si="3"/>
        <v>73.246843776624587</v>
      </c>
      <c r="R14" s="52">
        <f>R15</f>
        <v>1603.5</v>
      </c>
      <c r="S14" s="52">
        <f>S15</f>
        <v>1121.45741</v>
      </c>
      <c r="T14" s="84">
        <f t="shared" si="2"/>
        <v>69.938098534455875</v>
      </c>
      <c r="V14" s="11"/>
      <c r="W14" s="8"/>
      <c r="X14" s="8"/>
      <c r="Y14" s="13"/>
      <c r="Z14" s="9"/>
    </row>
    <row r="15" spans="1:26" ht="16.5" customHeight="1" x14ac:dyDescent="0.2">
      <c r="A15" s="64" t="s">
        <v>35</v>
      </c>
      <c r="B15" s="65"/>
      <c r="C15" s="65"/>
      <c r="D15" s="65"/>
      <c r="E15" s="65"/>
      <c r="F15" s="65"/>
      <c r="G15" s="65"/>
      <c r="H15" s="65"/>
      <c r="I15" s="65"/>
      <c r="J15" s="65"/>
      <c r="K15" s="66"/>
      <c r="L15" s="28">
        <v>31</v>
      </c>
      <c r="M15" s="23">
        <v>2</v>
      </c>
      <c r="N15" s="29">
        <v>3</v>
      </c>
      <c r="O15" s="24">
        <v>1291.0999999999999</v>
      </c>
      <c r="P15" s="52">
        <v>945.69</v>
      </c>
      <c r="Q15" s="32">
        <f t="shared" si="3"/>
        <v>73.246843776624587</v>
      </c>
      <c r="R15" s="85">
        <v>1603.5</v>
      </c>
      <c r="S15" s="52">
        <v>1121.45741</v>
      </c>
      <c r="T15" s="84">
        <f t="shared" si="2"/>
        <v>69.938098534455875</v>
      </c>
      <c r="V15" s="11"/>
      <c r="W15" s="8"/>
      <c r="X15" s="8"/>
      <c r="Y15" s="13"/>
      <c r="Z15" s="9"/>
    </row>
    <row r="16" spans="1:26" ht="21.75" customHeight="1" x14ac:dyDescent="0.2">
      <c r="A16" s="64" t="s">
        <v>34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28">
        <v>31</v>
      </c>
      <c r="M16" s="23">
        <v>3</v>
      </c>
      <c r="N16" s="29" t="s">
        <v>0</v>
      </c>
      <c r="O16" s="31">
        <v>0</v>
      </c>
      <c r="P16" s="24">
        <v>0</v>
      </c>
      <c r="Q16" s="32">
        <v>0</v>
      </c>
      <c r="R16" s="86">
        <f>R17</f>
        <v>817.64779999999996</v>
      </c>
      <c r="S16" s="86">
        <f>S17</f>
        <v>220.82859999999999</v>
      </c>
      <c r="T16" s="84">
        <f t="shared" si="2"/>
        <v>27.007789906607712</v>
      </c>
      <c r="V16" s="14"/>
      <c r="W16" s="15"/>
      <c r="X16" s="15"/>
      <c r="Y16" s="13"/>
      <c r="Z16" s="9"/>
    </row>
    <row r="17" spans="1:26" ht="33.75" customHeight="1" x14ac:dyDescent="0.2">
      <c r="A17" s="64" t="s">
        <v>33</v>
      </c>
      <c r="B17" s="65"/>
      <c r="C17" s="65"/>
      <c r="D17" s="65"/>
      <c r="E17" s="65"/>
      <c r="F17" s="65"/>
      <c r="G17" s="65"/>
      <c r="H17" s="65"/>
      <c r="I17" s="65"/>
      <c r="J17" s="65"/>
      <c r="K17" s="66"/>
      <c r="L17" s="28">
        <v>31</v>
      </c>
      <c r="M17" s="23">
        <v>3</v>
      </c>
      <c r="N17" s="29">
        <v>9</v>
      </c>
      <c r="O17" s="31">
        <v>0</v>
      </c>
      <c r="P17" s="24">
        <v>0</v>
      </c>
      <c r="Q17" s="32">
        <v>0</v>
      </c>
      <c r="R17" s="86">
        <v>817.64779999999996</v>
      </c>
      <c r="S17" s="52">
        <v>220.82859999999999</v>
      </c>
      <c r="T17" s="84">
        <f t="shared" si="2"/>
        <v>27.007789906607712</v>
      </c>
      <c r="V17" s="14"/>
      <c r="W17" s="15"/>
      <c r="X17" s="15"/>
      <c r="Y17" s="13"/>
      <c r="Z17" s="9"/>
    </row>
    <row r="18" spans="1:26" ht="16.5" customHeight="1" x14ac:dyDescent="0.2">
      <c r="A18" s="64" t="s">
        <v>13</v>
      </c>
      <c r="B18" s="65"/>
      <c r="C18" s="65"/>
      <c r="D18" s="65"/>
      <c r="E18" s="65"/>
      <c r="F18" s="65"/>
      <c r="G18" s="65"/>
      <c r="H18" s="65"/>
      <c r="I18" s="65"/>
      <c r="J18" s="65"/>
      <c r="K18" s="66"/>
      <c r="L18" s="28">
        <v>31</v>
      </c>
      <c r="M18" s="23">
        <v>4</v>
      </c>
      <c r="N18" s="29" t="s">
        <v>0</v>
      </c>
      <c r="O18" s="52">
        <f>SUM(O19:O23)</f>
        <v>2597.1968000000002</v>
      </c>
      <c r="P18" s="52">
        <v>521.82000000000005</v>
      </c>
      <c r="Q18" s="32">
        <f t="shared" ref="Q18" si="4">P18*100/O18</f>
        <v>20.091661902555863</v>
      </c>
      <c r="R18" s="52">
        <f>SUM(R19:R22)</f>
        <v>11383.891530000001</v>
      </c>
      <c r="S18" s="52">
        <f>SUM(S19:S22)</f>
        <v>31.5</v>
      </c>
      <c r="T18" s="84">
        <f t="shared" si="2"/>
        <v>0.27670678271123689</v>
      </c>
      <c r="V18" s="11"/>
      <c r="W18" s="8"/>
      <c r="X18" s="8"/>
      <c r="Y18" s="13"/>
      <c r="Z18" s="9"/>
    </row>
    <row r="19" spans="1:26" ht="16.5" customHeight="1" x14ac:dyDescent="0.2">
      <c r="A19" s="79" t="s">
        <v>12</v>
      </c>
      <c r="B19" s="80"/>
      <c r="C19" s="80"/>
      <c r="D19" s="80"/>
      <c r="E19" s="80"/>
      <c r="F19" s="80"/>
      <c r="G19" s="80"/>
      <c r="H19" s="80"/>
      <c r="I19" s="80"/>
      <c r="J19" s="80"/>
      <c r="K19" s="90"/>
      <c r="L19" s="28">
        <v>31</v>
      </c>
      <c r="M19" s="23">
        <v>4</v>
      </c>
      <c r="N19" s="29">
        <v>1</v>
      </c>
      <c r="O19" s="31">
        <v>0</v>
      </c>
      <c r="P19" s="24">
        <v>0</v>
      </c>
      <c r="Q19" s="32">
        <v>0</v>
      </c>
      <c r="R19" s="31">
        <v>0</v>
      </c>
      <c r="S19" s="24">
        <v>0</v>
      </c>
      <c r="T19" s="32">
        <v>0</v>
      </c>
      <c r="V19" s="11"/>
      <c r="W19" s="8"/>
      <c r="X19" s="8"/>
      <c r="Y19" s="13"/>
      <c r="Z19" s="9"/>
    </row>
    <row r="20" spans="1:26" ht="16.5" customHeight="1" x14ac:dyDescent="0.2">
      <c r="A20" s="64" t="s">
        <v>32</v>
      </c>
      <c r="B20" s="65"/>
      <c r="C20" s="65"/>
      <c r="D20" s="65"/>
      <c r="E20" s="65"/>
      <c r="F20" s="65"/>
      <c r="G20" s="65"/>
      <c r="H20" s="65"/>
      <c r="I20" s="65"/>
      <c r="J20" s="65"/>
      <c r="K20" s="66"/>
      <c r="L20" s="28">
        <v>31</v>
      </c>
      <c r="M20" s="23">
        <v>4</v>
      </c>
      <c r="N20" s="29">
        <v>5</v>
      </c>
      <c r="O20" s="24">
        <v>649.1</v>
      </c>
      <c r="P20" s="52">
        <v>83.22</v>
      </c>
      <c r="Q20" s="32">
        <f t="shared" ref="Q20:Q42" si="5">P20*100/O20</f>
        <v>12.820828839932213</v>
      </c>
      <c r="R20" s="85">
        <v>951.2</v>
      </c>
      <c r="S20" s="52">
        <v>0</v>
      </c>
      <c r="T20" s="84">
        <f t="shared" ref="T20:T36" si="6">S20*100/R20</f>
        <v>0</v>
      </c>
      <c r="V20" s="14"/>
      <c r="W20" s="15"/>
      <c r="X20" s="15"/>
      <c r="Y20" s="13"/>
      <c r="Z20" s="9"/>
    </row>
    <row r="21" spans="1:26" ht="16.5" customHeight="1" x14ac:dyDescent="0.2">
      <c r="A21" s="64" t="s">
        <v>57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28">
        <v>31</v>
      </c>
      <c r="M21" s="23">
        <v>4</v>
      </c>
      <c r="N21" s="29">
        <v>8</v>
      </c>
      <c r="O21" s="24">
        <v>200</v>
      </c>
      <c r="P21" s="52">
        <v>63.6</v>
      </c>
      <c r="Q21" s="32">
        <f t="shared" si="5"/>
        <v>31.8</v>
      </c>
      <c r="R21" s="85">
        <v>50</v>
      </c>
      <c r="S21" s="52">
        <v>0</v>
      </c>
      <c r="T21" s="84">
        <f t="shared" si="6"/>
        <v>0</v>
      </c>
      <c r="V21" s="14"/>
      <c r="W21" s="15"/>
      <c r="X21" s="15"/>
      <c r="Y21" s="13"/>
      <c r="Z21" s="9"/>
    </row>
    <row r="22" spans="1:26" ht="16.5" customHeight="1" x14ac:dyDescent="0.2">
      <c r="A22" s="64" t="s">
        <v>31</v>
      </c>
      <c r="B22" s="65"/>
      <c r="C22" s="65"/>
      <c r="D22" s="65"/>
      <c r="E22" s="65"/>
      <c r="F22" s="65"/>
      <c r="G22" s="65"/>
      <c r="H22" s="65"/>
      <c r="I22" s="65"/>
      <c r="J22" s="65"/>
      <c r="K22" s="66"/>
      <c r="L22" s="28">
        <v>31</v>
      </c>
      <c r="M22" s="23">
        <v>4</v>
      </c>
      <c r="N22" s="29">
        <v>9</v>
      </c>
      <c r="O22" s="24">
        <v>1548.0968</v>
      </c>
      <c r="P22" s="52">
        <v>375</v>
      </c>
      <c r="Q22" s="32">
        <f t="shared" si="5"/>
        <v>24.223291463427866</v>
      </c>
      <c r="R22" s="85">
        <v>10382.69153</v>
      </c>
      <c r="S22" s="52">
        <v>31.5</v>
      </c>
      <c r="T22" s="84">
        <f t="shared" si="6"/>
        <v>0.30338953930185769</v>
      </c>
      <c r="V22" s="14"/>
      <c r="W22" s="15"/>
      <c r="X22" s="15"/>
      <c r="Y22" s="13"/>
      <c r="Z22" s="9"/>
    </row>
    <row r="23" spans="1:26" ht="16.5" customHeight="1" x14ac:dyDescent="0.2">
      <c r="A23" s="64" t="s">
        <v>50</v>
      </c>
      <c r="B23" s="65"/>
      <c r="C23" s="65"/>
      <c r="D23" s="65"/>
      <c r="E23" s="65"/>
      <c r="F23" s="65"/>
      <c r="G23" s="65"/>
      <c r="H23" s="65"/>
      <c r="I23" s="65"/>
      <c r="J23" s="65"/>
      <c r="K23" s="66"/>
      <c r="L23" s="28">
        <v>31</v>
      </c>
      <c r="M23" s="23">
        <v>4</v>
      </c>
      <c r="N23" s="29">
        <v>12</v>
      </c>
      <c r="O23" s="24">
        <v>200</v>
      </c>
      <c r="P23" s="53">
        <v>0</v>
      </c>
      <c r="Q23" s="32">
        <f t="shared" si="5"/>
        <v>0</v>
      </c>
      <c r="R23" s="85">
        <v>100</v>
      </c>
      <c r="S23" s="53">
        <v>0</v>
      </c>
      <c r="T23" s="84">
        <f t="shared" si="6"/>
        <v>0</v>
      </c>
      <c r="V23" s="11"/>
      <c r="W23" s="8"/>
      <c r="X23" s="8"/>
      <c r="Y23" s="13"/>
      <c r="Z23" s="9"/>
    </row>
    <row r="24" spans="1:26" ht="16.5" customHeight="1" x14ac:dyDescent="0.2">
      <c r="A24" s="64" t="s">
        <v>30</v>
      </c>
      <c r="B24" s="65"/>
      <c r="C24" s="65"/>
      <c r="D24" s="65"/>
      <c r="E24" s="65"/>
      <c r="F24" s="65"/>
      <c r="G24" s="65"/>
      <c r="H24" s="65"/>
      <c r="I24" s="65"/>
      <c r="J24" s="65"/>
      <c r="K24" s="66"/>
      <c r="L24" s="28">
        <v>31</v>
      </c>
      <c r="M24" s="23">
        <v>5</v>
      </c>
      <c r="N24" s="29" t="s">
        <v>0</v>
      </c>
      <c r="O24" s="52">
        <f>O25+O26+O27</f>
        <v>25204.272800000002</v>
      </c>
      <c r="P24" s="52">
        <v>6749.33</v>
      </c>
      <c r="Q24" s="32">
        <f t="shared" si="5"/>
        <v>26.7785151095492</v>
      </c>
      <c r="R24" s="52">
        <f>R25+R26+R27</f>
        <v>482012.59099999996</v>
      </c>
      <c r="S24" s="52">
        <f>S25+S26+S27</f>
        <v>9327.8939300000002</v>
      </c>
      <c r="T24" s="84">
        <f t="shared" si="6"/>
        <v>1.9351971513125892</v>
      </c>
      <c r="V24" s="14"/>
      <c r="W24" s="15"/>
      <c r="X24" s="15"/>
      <c r="Y24" s="13"/>
      <c r="Z24" s="9"/>
    </row>
    <row r="25" spans="1:26" ht="16.5" customHeight="1" x14ac:dyDescent="0.2">
      <c r="A25" s="64" t="s">
        <v>29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  <c r="L25" s="28">
        <v>31</v>
      </c>
      <c r="M25" s="23">
        <v>5</v>
      </c>
      <c r="N25" s="29">
        <v>1</v>
      </c>
      <c r="O25" s="24">
        <v>20814.572800000002</v>
      </c>
      <c r="P25" s="52">
        <v>3723.18</v>
      </c>
      <c r="Q25" s="32">
        <f t="shared" si="5"/>
        <v>17.88737167836565</v>
      </c>
      <c r="R25" s="85">
        <v>472499.69179999997</v>
      </c>
      <c r="S25" s="52">
        <v>5185.3524100000004</v>
      </c>
      <c r="T25" s="84">
        <f t="shared" si="6"/>
        <v>1.0974297973076479</v>
      </c>
      <c r="V25" s="11"/>
      <c r="W25" s="8"/>
      <c r="X25" s="8"/>
      <c r="Y25" s="13"/>
      <c r="Z25" s="9"/>
    </row>
    <row r="26" spans="1:26" ht="16.5" customHeight="1" x14ac:dyDescent="0.2">
      <c r="A26" s="64" t="s">
        <v>28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28">
        <v>31</v>
      </c>
      <c r="M26" s="23">
        <v>5</v>
      </c>
      <c r="N26" s="29">
        <v>2</v>
      </c>
      <c r="O26" s="24">
        <v>3895.7</v>
      </c>
      <c r="P26" s="52">
        <v>2758.15</v>
      </c>
      <c r="Q26" s="32">
        <f t="shared" si="5"/>
        <v>70.799856251764766</v>
      </c>
      <c r="R26" s="85">
        <v>8955.8991999999998</v>
      </c>
      <c r="S26" s="52">
        <v>4014.9415199999999</v>
      </c>
      <c r="T26" s="84">
        <f t="shared" si="6"/>
        <v>44.830132969785993</v>
      </c>
      <c r="V26" s="11"/>
      <c r="W26" s="8"/>
      <c r="X26" s="8"/>
      <c r="Y26" s="13"/>
      <c r="Z26" s="9"/>
    </row>
    <row r="27" spans="1:26" ht="16.5" customHeight="1" x14ac:dyDescent="0.2">
      <c r="A27" s="64" t="s">
        <v>27</v>
      </c>
      <c r="B27" s="65"/>
      <c r="C27" s="65"/>
      <c r="D27" s="65"/>
      <c r="E27" s="65"/>
      <c r="F27" s="65"/>
      <c r="G27" s="65"/>
      <c r="H27" s="65"/>
      <c r="I27" s="65"/>
      <c r="J27" s="65"/>
      <c r="K27" s="66"/>
      <c r="L27" s="28">
        <v>31</v>
      </c>
      <c r="M27" s="23">
        <v>5</v>
      </c>
      <c r="N27" s="29">
        <v>3</v>
      </c>
      <c r="O27" s="24">
        <v>494</v>
      </c>
      <c r="P27" s="52">
        <v>268</v>
      </c>
      <c r="Q27" s="32">
        <f t="shared" si="5"/>
        <v>54.251012145748987</v>
      </c>
      <c r="R27" s="85">
        <v>557</v>
      </c>
      <c r="S27" s="52">
        <v>127.6</v>
      </c>
      <c r="T27" s="84">
        <f t="shared" si="6"/>
        <v>22.908438061041291</v>
      </c>
      <c r="V27" s="11"/>
      <c r="W27" s="8"/>
      <c r="X27" s="8"/>
      <c r="Y27" s="13"/>
      <c r="Z27" s="9"/>
    </row>
    <row r="28" spans="1:26" ht="16.5" customHeight="1" x14ac:dyDescent="0.2">
      <c r="A28" s="64" t="s">
        <v>60</v>
      </c>
      <c r="B28" s="65"/>
      <c r="C28" s="65"/>
      <c r="D28" s="65"/>
      <c r="E28" s="65"/>
      <c r="F28" s="65"/>
      <c r="G28" s="65"/>
      <c r="H28" s="65"/>
      <c r="I28" s="65"/>
      <c r="J28" s="65"/>
      <c r="K28" s="66"/>
      <c r="L28" s="28">
        <v>31</v>
      </c>
      <c r="M28" s="23">
        <v>6</v>
      </c>
      <c r="N28" s="29"/>
      <c r="O28" s="87">
        <v>0</v>
      </c>
      <c r="P28" s="52">
        <v>0</v>
      </c>
      <c r="Q28" s="32">
        <v>0</v>
      </c>
      <c r="R28" s="86">
        <f>R29</f>
        <v>216.3</v>
      </c>
      <c r="S28" s="86">
        <f>S29</f>
        <v>0</v>
      </c>
      <c r="T28" s="84">
        <f t="shared" si="6"/>
        <v>0</v>
      </c>
      <c r="V28" s="11"/>
      <c r="W28" s="8"/>
      <c r="X28" s="8"/>
      <c r="Y28" s="13"/>
      <c r="Z28" s="9"/>
    </row>
    <row r="29" spans="1:26" ht="20.25" customHeight="1" x14ac:dyDescent="0.2">
      <c r="A29" s="64" t="s">
        <v>61</v>
      </c>
      <c r="B29" s="65"/>
      <c r="C29" s="65"/>
      <c r="D29" s="65"/>
      <c r="E29" s="65"/>
      <c r="F29" s="65"/>
      <c r="G29" s="65"/>
      <c r="H29" s="65"/>
      <c r="I29" s="65"/>
      <c r="J29" s="65"/>
      <c r="K29" s="66"/>
      <c r="L29" s="28">
        <v>31</v>
      </c>
      <c r="M29" s="23">
        <v>6</v>
      </c>
      <c r="N29" s="29">
        <v>5</v>
      </c>
      <c r="O29" s="87">
        <v>0</v>
      </c>
      <c r="P29" s="52">
        <v>0</v>
      </c>
      <c r="Q29" s="32">
        <v>0</v>
      </c>
      <c r="R29" s="86">
        <v>216.3</v>
      </c>
      <c r="S29" s="52">
        <v>0</v>
      </c>
      <c r="T29" s="84">
        <f t="shared" si="6"/>
        <v>0</v>
      </c>
      <c r="V29" s="11"/>
      <c r="W29" s="8"/>
      <c r="X29" s="8"/>
      <c r="Y29" s="13"/>
      <c r="Z29" s="9"/>
    </row>
    <row r="30" spans="1:26" ht="16.5" customHeight="1" x14ac:dyDescent="0.2">
      <c r="A30" s="64" t="s">
        <v>26</v>
      </c>
      <c r="B30" s="65"/>
      <c r="C30" s="65"/>
      <c r="D30" s="65"/>
      <c r="E30" s="65"/>
      <c r="F30" s="65"/>
      <c r="G30" s="65"/>
      <c r="H30" s="65"/>
      <c r="I30" s="65"/>
      <c r="J30" s="65"/>
      <c r="K30" s="66"/>
      <c r="L30" s="28">
        <v>31</v>
      </c>
      <c r="M30" s="23">
        <v>8</v>
      </c>
      <c r="N30" s="29" t="s">
        <v>0</v>
      </c>
      <c r="O30" s="52">
        <f>O31</f>
        <v>18531.742999999999</v>
      </c>
      <c r="P30" s="52">
        <v>13400.67</v>
      </c>
      <c r="Q30" s="32">
        <f t="shared" si="5"/>
        <v>72.311978425342943</v>
      </c>
      <c r="R30" s="52">
        <f>R31</f>
        <v>63357.180890000003</v>
      </c>
      <c r="S30" s="52">
        <f>S31</f>
        <v>38576.889069999997</v>
      </c>
      <c r="T30" s="84">
        <f t="shared" si="6"/>
        <v>60.887950707555532</v>
      </c>
      <c r="V30" s="11"/>
      <c r="W30" s="8"/>
      <c r="X30" s="8"/>
      <c r="Y30" s="13"/>
      <c r="Z30" s="9"/>
    </row>
    <row r="31" spans="1:26" ht="16.5" customHeight="1" x14ac:dyDescent="0.2">
      <c r="A31" s="64" t="s">
        <v>25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28">
        <v>31</v>
      </c>
      <c r="M31" s="23">
        <v>8</v>
      </c>
      <c r="N31" s="29">
        <v>1</v>
      </c>
      <c r="O31" s="24">
        <v>18531.742999999999</v>
      </c>
      <c r="P31" s="52">
        <v>13400.67</v>
      </c>
      <c r="Q31" s="32">
        <f t="shared" si="5"/>
        <v>72.311978425342943</v>
      </c>
      <c r="R31" s="85">
        <v>63357.180890000003</v>
      </c>
      <c r="S31" s="52">
        <v>38576.889069999997</v>
      </c>
      <c r="T31" s="84">
        <f t="shared" si="6"/>
        <v>60.887950707555532</v>
      </c>
      <c r="V31" s="11"/>
      <c r="W31" s="8"/>
      <c r="X31" s="8"/>
      <c r="Y31" s="13"/>
      <c r="Z31" s="9"/>
    </row>
    <row r="32" spans="1:26" ht="16.5" customHeight="1" x14ac:dyDescent="0.2">
      <c r="A32" s="64" t="s">
        <v>5</v>
      </c>
      <c r="B32" s="65"/>
      <c r="C32" s="65"/>
      <c r="D32" s="65"/>
      <c r="E32" s="65"/>
      <c r="F32" s="65"/>
      <c r="G32" s="65"/>
      <c r="H32" s="65"/>
      <c r="I32" s="65"/>
      <c r="J32" s="65"/>
      <c r="K32" s="66"/>
      <c r="L32" s="28">
        <v>31</v>
      </c>
      <c r="M32" s="23">
        <v>10</v>
      </c>
      <c r="N32" s="29" t="s">
        <v>0</v>
      </c>
      <c r="O32" s="52">
        <f>O33+O35+O36</f>
        <v>4016.4</v>
      </c>
      <c r="P32" s="52">
        <v>7226.73</v>
      </c>
      <c r="Q32" s="32">
        <f t="shared" si="5"/>
        <v>179.93053480729012</v>
      </c>
      <c r="R32" s="52">
        <f>R33+R34+R35+R36</f>
        <v>4563.3999999999996</v>
      </c>
      <c r="S32" s="52">
        <f>S33+S34+S35+S36</f>
        <v>3800.7364399999997</v>
      </c>
      <c r="T32" s="84">
        <f t="shared" si="6"/>
        <v>83.287383091554545</v>
      </c>
      <c r="V32" s="11"/>
      <c r="W32" s="8"/>
      <c r="X32" s="8"/>
      <c r="Y32" s="13"/>
      <c r="Z32" s="9"/>
    </row>
    <row r="33" spans="1:26" ht="16.5" customHeight="1" x14ac:dyDescent="0.2">
      <c r="A33" s="64" t="s">
        <v>24</v>
      </c>
      <c r="B33" s="65"/>
      <c r="C33" s="65"/>
      <c r="D33" s="65"/>
      <c r="E33" s="65"/>
      <c r="F33" s="65"/>
      <c r="G33" s="65"/>
      <c r="H33" s="65"/>
      <c r="I33" s="65"/>
      <c r="J33" s="65"/>
      <c r="K33" s="66"/>
      <c r="L33" s="28">
        <v>31</v>
      </c>
      <c r="M33" s="23">
        <v>10</v>
      </c>
      <c r="N33" s="29">
        <v>1</v>
      </c>
      <c r="O33" s="24">
        <v>21.6</v>
      </c>
      <c r="P33" s="52">
        <v>14.4</v>
      </c>
      <c r="Q33" s="32">
        <f t="shared" si="5"/>
        <v>66.666666666666657</v>
      </c>
      <c r="R33" s="85">
        <v>21.6</v>
      </c>
      <c r="S33" s="52">
        <v>13.95</v>
      </c>
      <c r="T33" s="84">
        <f t="shared" si="6"/>
        <v>64.583333333333329</v>
      </c>
      <c r="V33" s="14"/>
      <c r="W33" s="15"/>
      <c r="X33" s="15"/>
      <c r="Y33" s="13"/>
      <c r="Z33" s="9"/>
    </row>
    <row r="34" spans="1:26" ht="16.5" customHeight="1" x14ac:dyDescent="0.2">
      <c r="A34" s="64" t="s">
        <v>4</v>
      </c>
      <c r="B34" s="65"/>
      <c r="C34" s="65"/>
      <c r="D34" s="65"/>
      <c r="E34" s="65"/>
      <c r="F34" s="65"/>
      <c r="G34" s="65"/>
      <c r="H34" s="65"/>
      <c r="I34" s="65"/>
      <c r="J34" s="65"/>
      <c r="K34" s="66"/>
      <c r="L34" s="28">
        <v>31</v>
      </c>
      <c r="M34" s="23">
        <v>10</v>
      </c>
      <c r="N34" s="29">
        <v>3</v>
      </c>
      <c r="O34" s="24">
        <v>3799.2020000000002</v>
      </c>
      <c r="P34" s="52">
        <v>3799.2</v>
      </c>
      <c r="Q34" s="32">
        <f t="shared" si="5"/>
        <v>99.999947357366096</v>
      </c>
      <c r="R34" s="85">
        <v>0</v>
      </c>
      <c r="S34" s="52">
        <v>0</v>
      </c>
      <c r="T34" s="84">
        <v>0</v>
      </c>
      <c r="V34" s="14"/>
      <c r="W34" s="15"/>
      <c r="X34" s="15"/>
      <c r="Y34" s="13"/>
      <c r="Z34" s="9"/>
    </row>
    <row r="35" spans="1:26" ht="16.5" customHeight="1" x14ac:dyDescent="0.2">
      <c r="A35" s="64" t="s">
        <v>3</v>
      </c>
      <c r="B35" s="65"/>
      <c r="C35" s="65"/>
      <c r="D35" s="65"/>
      <c r="E35" s="65"/>
      <c r="F35" s="65"/>
      <c r="G35" s="65"/>
      <c r="H35" s="65"/>
      <c r="I35" s="65"/>
      <c r="J35" s="65"/>
      <c r="K35" s="66"/>
      <c r="L35" s="28">
        <v>31</v>
      </c>
      <c r="M35" s="23">
        <v>10</v>
      </c>
      <c r="N35" s="29">
        <v>4</v>
      </c>
      <c r="O35" s="24">
        <v>2854.3</v>
      </c>
      <c r="P35" s="52">
        <v>2798.2</v>
      </c>
      <c r="Q35" s="32">
        <f t="shared" si="5"/>
        <v>98.034544371649787</v>
      </c>
      <c r="R35" s="85">
        <v>3366</v>
      </c>
      <c r="S35" s="52">
        <v>3300</v>
      </c>
      <c r="T35" s="84">
        <f t="shared" si="6"/>
        <v>98.039215686274517</v>
      </c>
      <c r="V35" s="14"/>
      <c r="W35" s="15"/>
      <c r="X35" s="15"/>
      <c r="Y35" s="13"/>
      <c r="Z35" s="9"/>
    </row>
    <row r="36" spans="1:26" ht="16.5" customHeight="1" x14ac:dyDescent="0.2">
      <c r="A36" s="64" t="s">
        <v>23</v>
      </c>
      <c r="B36" s="65"/>
      <c r="C36" s="65"/>
      <c r="D36" s="65"/>
      <c r="E36" s="65"/>
      <c r="F36" s="65"/>
      <c r="G36" s="65"/>
      <c r="H36" s="65"/>
      <c r="I36" s="65"/>
      <c r="J36" s="65"/>
      <c r="K36" s="66"/>
      <c r="L36" s="28">
        <v>31</v>
      </c>
      <c r="M36" s="23">
        <v>10</v>
      </c>
      <c r="N36" s="29">
        <v>6</v>
      </c>
      <c r="O36" s="24">
        <v>1140.5</v>
      </c>
      <c r="P36" s="52">
        <v>614.92999999999995</v>
      </c>
      <c r="Q36" s="33">
        <f t="shared" si="5"/>
        <v>53.917580008768077</v>
      </c>
      <c r="R36" s="85">
        <v>1175.8</v>
      </c>
      <c r="S36" s="52">
        <v>486.78644000000003</v>
      </c>
      <c r="T36" s="84">
        <f t="shared" si="6"/>
        <v>41.400445654022796</v>
      </c>
      <c r="V36" s="11"/>
      <c r="W36" s="8"/>
      <c r="X36" s="8"/>
      <c r="Y36" s="13"/>
      <c r="Z36" s="9"/>
    </row>
    <row r="37" spans="1:26" ht="16.5" customHeight="1" x14ac:dyDescent="0.2">
      <c r="A37" s="64" t="s">
        <v>22</v>
      </c>
      <c r="B37" s="65"/>
      <c r="C37" s="65"/>
      <c r="D37" s="65"/>
      <c r="E37" s="65"/>
      <c r="F37" s="65"/>
      <c r="G37" s="65"/>
      <c r="H37" s="65"/>
      <c r="I37" s="65"/>
      <c r="J37" s="65"/>
      <c r="K37" s="66"/>
      <c r="L37" s="28">
        <v>31</v>
      </c>
      <c r="M37" s="23">
        <v>12</v>
      </c>
      <c r="N37" s="29" t="s">
        <v>0</v>
      </c>
      <c r="O37" s="52">
        <f>O38</f>
        <v>650</v>
      </c>
      <c r="P37" s="52">
        <v>330</v>
      </c>
      <c r="Q37" s="32">
        <f t="shared" si="5"/>
        <v>50.769230769230766</v>
      </c>
      <c r="R37" s="52">
        <f>R38</f>
        <v>950</v>
      </c>
      <c r="S37" s="52">
        <f>S38</f>
        <v>730</v>
      </c>
      <c r="T37" s="84">
        <f t="shared" ref="T37:T63" si="7">S37*100/R37</f>
        <v>76.84210526315789</v>
      </c>
      <c r="V37" s="11"/>
      <c r="W37" s="8"/>
      <c r="X37" s="8"/>
      <c r="Y37" s="13"/>
      <c r="Z37" s="9"/>
    </row>
    <row r="38" spans="1:26" ht="16.5" customHeight="1" x14ac:dyDescent="0.2">
      <c r="A38" s="64" t="s">
        <v>21</v>
      </c>
      <c r="B38" s="65"/>
      <c r="C38" s="65"/>
      <c r="D38" s="65"/>
      <c r="E38" s="65"/>
      <c r="F38" s="65"/>
      <c r="G38" s="65"/>
      <c r="H38" s="65"/>
      <c r="I38" s="65"/>
      <c r="J38" s="65"/>
      <c r="K38" s="66"/>
      <c r="L38" s="28">
        <v>31</v>
      </c>
      <c r="M38" s="23">
        <v>12</v>
      </c>
      <c r="N38" s="29">
        <v>2</v>
      </c>
      <c r="O38" s="24">
        <v>650</v>
      </c>
      <c r="P38" s="52">
        <v>330</v>
      </c>
      <c r="Q38" s="32">
        <f t="shared" si="5"/>
        <v>50.769230769230766</v>
      </c>
      <c r="R38" s="85">
        <v>950</v>
      </c>
      <c r="S38" s="52">
        <v>730</v>
      </c>
      <c r="T38" s="84">
        <f t="shared" si="7"/>
        <v>76.84210526315789</v>
      </c>
      <c r="V38" s="11"/>
      <c r="W38" s="8"/>
      <c r="X38" s="8"/>
      <c r="Y38" s="13"/>
      <c r="Z38" s="9"/>
    </row>
    <row r="39" spans="1:26" ht="21.75" customHeight="1" x14ac:dyDescent="0.2">
      <c r="A39" s="64" t="s">
        <v>20</v>
      </c>
      <c r="B39" s="65"/>
      <c r="C39" s="65"/>
      <c r="D39" s="65"/>
      <c r="E39" s="65"/>
      <c r="F39" s="65"/>
      <c r="G39" s="65"/>
      <c r="H39" s="65"/>
      <c r="I39" s="65"/>
      <c r="J39" s="65"/>
      <c r="K39" s="66"/>
      <c r="L39" s="28">
        <v>31</v>
      </c>
      <c r="M39" s="23">
        <v>13</v>
      </c>
      <c r="N39" s="29" t="s">
        <v>0</v>
      </c>
      <c r="O39" s="52">
        <f>O40</f>
        <v>3450</v>
      </c>
      <c r="P39" s="52">
        <v>904.82</v>
      </c>
      <c r="Q39" s="32">
        <f t="shared" si="5"/>
        <v>26.226666666666667</v>
      </c>
      <c r="R39" s="52">
        <f>R40</f>
        <v>5405</v>
      </c>
      <c r="S39" s="52">
        <f>S40</f>
        <v>1534.17543</v>
      </c>
      <c r="T39" s="84">
        <f t="shared" si="7"/>
        <v>28.384374283071232</v>
      </c>
      <c r="V39" s="14"/>
      <c r="W39" s="15"/>
      <c r="X39" s="15"/>
      <c r="Y39" s="13"/>
      <c r="Z39" s="9"/>
    </row>
    <row r="40" spans="1:26" ht="21.75" customHeight="1" x14ac:dyDescent="0.2">
      <c r="A40" s="64" t="s">
        <v>19</v>
      </c>
      <c r="B40" s="65"/>
      <c r="C40" s="65"/>
      <c r="D40" s="65"/>
      <c r="E40" s="65"/>
      <c r="F40" s="65"/>
      <c r="G40" s="65"/>
      <c r="H40" s="65"/>
      <c r="I40" s="65"/>
      <c r="J40" s="65"/>
      <c r="K40" s="66"/>
      <c r="L40" s="28">
        <v>31</v>
      </c>
      <c r="M40" s="23">
        <v>13</v>
      </c>
      <c r="N40" s="29">
        <v>1</v>
      </c>
      <c r="O40" s="24">
        <v>3450</v>
      </c>
      <c r="P40" s="52">
        <v>904.82</v>
      </c>
      <c r="Q40" s="32">
        <f t="shared" si="5"/>
        <v>26.226666666666667</v>
      </c>
      <c r="R40" s="85">
        <v>5405</v>
      </c>
      <c r="S40" s="52">
        <v>1534.17543</v>
      </c>
      <c r="T40" s="84">
        <f t="shared" si="7"/>
        <v>28.384374283071232</v>
      </c>
      <c r="V40" s="14"/>
      <c r="W40" s="15"/>
      <c r="X40" s="15"/>
      <c r="Y40" s="13"/>
      <c r="Z40" s="9"/>
    </row>
    <row r="41" spans="1:26" ht="32.25" customHeight="1" x14ac:dyDescent="0.2">
      <c r="A41" s="64" t="s">
        <v>18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  <c r="L41" s="28">
        <v>31</v>
      </c>
      <c r="M41" s="23">
        <v>14</v>
      </c>
      <c r="N41" s="29" t="s">
        <v>0</v>
      </c>
      <c r="O41" s="52">
        <f>O42+O43</f>
        <v>11589.7219</v>
      </c>
      <c r="P41" s="52">
        <v>8866.9699999999993</v>
      </c>
      <c r="Q41" s="32">
        <f t="shared" si="5"/>
        <v>76.507185215548603</v>
      </c>
      <c r="R41" s="52">
        <f>R42+R43</f>
        <v>10860.138000000001</v>
      </c>
      <c r="S41" s="52">
        <f>S42+S43</f>
        <v>8234.2420000000002</v>
      </c>
      <c r="T41" s="84">
        <f t="shared" si="7"/>
        <v>75.820786071042562</v>
      </c>
      <c r="V41" s="11"/>
      <c r="W41" s="8"/>
      <c r="X41" s="8"/>
      <c r="Y41" s="13"/>
      <c r="Z41" s="9"/>
    </row>
    <row r="42" spans="1:26" ht="32.25" customHeight="1" x14ac:dyDescent="0.2">
      <c r="A42" s="64" t="s">
        <v>17</v>
      </c>
      <c r="B42" s="65"/>
      <c r="C42" s="65"/>
      <c r="D42" s="65"/>
      <c r="E42" s="65"/>
      <c r="F42" s="65"/>
      <c r="G42" s="65"/>
      <c r="H42" s="65"/>
      <c r="I42" s="65"/>
      <c r="J42" s="65"/>
      <c r="K42" s="66"/>
      <c r="L42" s="28">
        <v>31</v>
      </c>
      <c r="M42" s="23">
        <v>14</v>
      </c>
      <c r="N42" s="29">
        <v>1</v>
      </c>
      <c r="O42" s="24">
        <v>10891</v>
      </c>
      <c r="P42" s="52">
        <v>8168.25</v>
      </c>
      <c r="Q42" s="32">
        <f t="shared" si="5"/>
        <v>75</v>
      </c>
      <c r="R42" s="85">
        <v>10503</v>
      </c>
      <c r="S42" s="52">
        <v>7877.1040000000003</v>
      </c>
      <c r="T42" s="84">
        <f t="shared" si="7"/>
        <v>74.998609920974957</v>
      </c>
      <c r="V42" s="11"/>
      <c r="W42" s="8"/>
      <c r="X42" s="8"/>
      <c r="Y42" s="13"/>
      <c r="Z42" s="9"/>
    </row>
    <row r="43" spans="1:26" ht="21.75" customHeight="1" thickBot="1" x14ac:dyDescent="0.25">
      <c r="A43" s="79" t="s">
        <v>55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28">
        <v>31</v>
      </c>
      <c r="M43" s="23">
        <v>14</v>
      </c>
      <c r="N43" s="29">
        <v>3</v>
      </c>
      <c r="O43" s="34">
        <v>698.72190000000001</v>
      </c>
      <c r="P43" s="52">
        <v>698.72</v>
      </c>
      <c r="Q43" s="32">
        <f t="shared" ref="Q43" si="8">P43*100/O43</f>
        <v>99.99972807493225</v>
      </c>
      <c r="R43" s="88">
        <v>357.13799999999998</v>
      </c>
      <c r="S43" s="52">
        <v>357.13799999999998</v>
      </c>
      <c r="T43" s="84">
        <f t="shared" ref="T43" si="9">S43*100/R43</f>
        <v>100</v>
      </c>
      <c r="V43" s="11"/>
      <c r="W43" s="8"/>
      <c r="X43" s="8"/>
      <c r="Y43" s="13"/>
      <c r="Z43" s="9"/>
    </row>
    <row r="44" spans="1:26" ht="21.75" customHeight="1" x14ac:dyDescent="0.2">
      <c r="A44" s="64" t="s">
        <v>16</v>
      </c>
      <c r="B44" s="65"/>
      <c r="C44" s="65"/>
      <c r="D44" s="65"/>
      <c r="E44" s="65"/>
      <c r="F44" s="65"/>
      <c r="G44" s="65"/>
      <c r="H44" s="65"/>
      <c r="I44" s="65"/>
      <c r="J44" s="65"/>
      <c r="K44" s="66"/>
      <c r="L44" s="28">
        <v>40</v>
      </c>
      <c r="M44" s="23" t="s">
        <v>0</v>
      </c>
      <c r="N44" s="29" t="s">
        <v>0</v>
      </c>
      <c r="O44" s="31">
        <v>505254.53708000004</v>
      </c>
      <c r="P44" s="24">
        <v>339732.42</v>
      </c>
      <c r="Q44" s="32">
        <f t="shared" ref="Q44:Q54" si="10">P44*100/O44</f>
        <v>67.239855373373544</v>
      </c>
      <c r="R44" s="52">
        <f>R45+R47+R49+R55+R57+R60</f>
        <v>537131.89667000005</v>
      </c>
      <c r="S44" s="52">
        <f>S45+S49+S55+S57+S60+S47</f>
        <v>364832.36620999995</v>
      </c>
      <c r="T44" s="84">
        <f t="shared" ref="T44:T54" si="11">S44*100/R44</f>
        <v>67.922305205073954</v>
      </c>
      <c r="V44" s="17"/>
      <c r="W44" s="18"/>
      <c r="X44" s="15"/>
      <c r="Y44" s="13"/>
      <c r="Z44" s="9"/>
    </row>
    <row r="45" spans="1:26" ht="16.5" customHeight="1" x14ac:dyDescent="0.2">
      <c r="A45" s="64" t="s">
        <v>15</v>
      </c>
      <c r="B45" s="65"/>
      <c r="C45" s="65"/>
      <c r="D45" s="65"/>
      <c r="E45" s="65"/>
      <c r="F45" s="65"/>
      <c r="G45" s="65"/>
      <c r="H45" s="65"/>
      <c r="I45" s="65"/>
      <c r="J45" s="65"/>
      <c r="K45" s="66"/>
      <c r="L45" s="28">
        <v>40</v>
      </c>
      <c r="M45" s="23">
        <v>1</v>
      </c>
      <c r="N45" s="29" t="s">
        <v>0</v>
      </c>
      <c r="O45" s="53">
        <f>O46</f>
        <v>10</v>
      </c>
      <c r="P45" s="53">
        <v>0</v>
      </c>
      <c r="Q45" s="32">
        <f t="shared" si="10"/>
        <v>0</v>
      </c>
      <c r="R45" s="53">
        <f>R46</f>
        <v>30</v>
      </c>
      <c r="S45" s="53">
        <f>S46</f>
        <v>9.27</v>
      </c>
      <c r="T45" s="84">
        <f t="shared" si="11"/>
        <v>30.9</v>
      </c>
      <c r="V45" s="11"/>
      <c r="W45" s="8"/>
      <c r="X45" s="8"/>
      <c r="Y45" s="13"/>
      <c r="Z45" s="9"/>
    </row>
    <row r="46" spans="1:26" ht="16.5" customHeight="1" x14ac:dyDescent="0.2">
      <c r="A46" s="64" t="s">
        <v>14</v>
      </c>
      <c r="B46" s="65"/>
      <c r="C46" s="65"/>
      <c r="D46" s="65"/>
      <c r="E46" s="65"/>
      <c r="F46" s="65"/>
      <c r="G46" s="65"/>
      <c r="H46" s="65"/>
      <c r="I46" s="65"/>
      <c r="J46" s="65"/>
      <c r="K46" s="66"/>
      <c r="L46" s="28">
        <v>40</v>
      </c>
      <c r="M46" s="23">
        <v>1</v>
      </c>
      <c r="N46" s="29">
        <v>13</v>
      </c>
      <c r="O46" s="24">
        <v>10</v>
      </c>
      <c r="P46" s="53">
        <v>0</v>
      </c>
      <c r="Q46" s="32">
        <f t="shared" si="10"/>
        <v>0</v>
      </c>
      <c r="R46" s="85">
        <v>30</v>
      </c>
      <c r="S46" s="53">
        <v>9.27</v>
      </c>
      <c r="T46" s="84">
        <f t="shared" si="11"/>
        <v>30.9</v>
      </c>
      <c r="V46" s="14"/>
      <c r="W46" s="15"/>
      <c r="X46" s="15"/>
      <c r="Y46" s="13"/>
      <c r="Z46" s="13"/>
    </row>
    <row r="47" spans="1:26" ht="16.5" customHeight="1" x14ac:dyDescent="0.2">
      <c r="A47" s="64" t="s">
        <v>13</v>
      </c>
      <c r="B47" s="65"/>
      <c r="C47" s="65"/>
      <c r="D47" s="65"/>
      <c r="E47" s="65"/>
      <c r="F47" s="65"/>
      <c r="G47" s="65"/>
      <c r="H47" s="65"/>
      <c r="I47" s="65"/>
      <c r="J47" s="65"/>
      <c r="K47" s="66"/>
      <c r="L47" s="28">
        <v>40</v>
      </c>
      <c r="M47" s="23">
        <v>4</v>
      </c>
      <c r="N47" s="29" t="s">
        <v>0</v>
      </c>
      <c r="O47" s="52">
        <f>O48</f>
        <v>578.726</v>
      </c>
      <c r="P47" s="52">
        <v>578.73</v>
      </c>
      <c r="Q47" s="32">
        <f t="shared" si="10"/>
        <v>100.00069117337047</v>
      </c>
      <c r="R47" s="52">
        <f>R48</f>
        <v>578.726</v>
      </c>
      <c r="S47" s="52">
        <f>S48</f>
        <v>549.15040999999997</v>
      </c>
      <c r="T47" s="84">
        <f t="shared" si="11"/>
        <v>94.889534943997674</v>
      </c>
      <c r="V47" s="14"/>
      <c r="W47" s="15"/>
      <c r="X47" s="15"/>
      <c r="Y47" s="13"/>
      <c r="Z47" s="13"/>
    </row>
    <row r="48" spans="1:26" ht="16.5" customHeight="1" x14ac:dyDescent="0.2">
      <c r="A48" s="64" t="s">
        <v>12</v>
      </c>
      <c r="B48" s="65"/>
      <c r="C48" s="65"/>
      <c r="D48" s="65"/>
      <c r="E48" s="65"/>
      <c r="F48" s="65"/>
      <c r="G48" s="65"/>
      <c r="H48" s="65"/>
      <c r="I48" s="65"/>
      <c r="J48" s="65"/>
      <c r="K48" s="66"/>
      <c r="L48" s="28">
        <v>40</v>
      </c>
      <c r="M48" s="23">
        <v>4</v>
      </c>
      <c r="N48" s="29">
        <v>1</v>
      </c>
      <c r="O48" s="24">
        <v>578.726</v>
      </c>
      <c r="P48" s="52">
        <v>578.73</v>
      </c>
      <c r="Q48" s="32">
        <f t="shared" si="10"/>
        <v>100.00069117337047</v>
      </c>
      <c r="R48" s="85">
        <v>578.726</v>
      </c>
      <c r="S48" s="52">
        <v>549.15040999999997</v>
      </c>
      <c r="T48" s="84">
        <f t="shared" si="11"/>
        <v>94.889534943997674</v>
      </c>
      <c r="V48" s="14"/>
      <c r="W48" s="15"/>
      <c r="X48" s="15"/>
      <c r="Y48" s="13"/>
      <c r="Z48" s="13"/>
    </row>
    <row r="49" spans="1:26" ht="16.5" customHeight="1" x14ac:dyDescent="0.2">
      <c r="A49" s="64" t="s">
        <v>11</v>
      </c>
      <c r="B49" s="65"/>
      <c r="C49" s="65"/>
      <c r="D49" s="65"/>
      <c r="E49" s="65"/>
      <c r="F49" s="65"/>
      <c r="G49" s="65"/>
      <c r="H49" s="65"/>
      <c r="I49" s="65"/>
      <c r="J49" s="65"/>
      <c r="K49" s="66"/>
      <c r="L49" s="28">
        <v>40</v>
      </c>
      <c r="M49" s="23">
        <v>7</v>
      </c>
      <c r="N49" s="29" t="s">
        <v>0</v>
      </c>
      <c r="O49" s="52">
        <f>O50+O51+O52+O53+O54</f>
        <v>477084.27850000001</v>
      </c>
      <c r="P49" s="52">
        <v>319737.17</v>
      </c>
      <c r="Q49" s="32">
        <f t="shared" si="10"/>
        <v>67.019012029758173</v>
      </c>
      <c r="R49" s="52">
        <f>R50+R51+R52+R53+R54</f>
        <v>505592.57984999998</v>
      </c>
      <c r="S49" s="52">
        <f>S50+S51+S52+S53+S54</f>
        <v>342722.17690999992</v>
      </c>
      <c r="T49" s="84">
        <f t="shared" si="11"/>
        <v>67.786235512332738</v>
      </c>
      <c r="V49" s="14"/>
      <c r="W49" s="15"/>
      <c r="X49" s="15"/>
      <c r="Y49" s="13"/>
      <c r="Z49" s="13"/>
    </row>
    <row r="50" spans="1:26" ht="16.5" customHeight="1" x14ac:dyDescent="0.2">
      <c r="A50" s="64" t="s">
        <v>10</v>
      </c>
      <c r="B50" s="65"/>
      <c r="C50" s="65"/>
      <c r="D50" s="65"/>
      <c r="E50" s="65"/>
      <c r="F50" s="65"/>
      <c r="G50" s="65"/>
      <c r="H50" s="65"/>
      <c r="I50" s="65"/>
      <c r="J50" s="65"/>
      <c r="K50" s="66"/>
      <c r="L50" s="28">
        <v>40</v>
      </c>
      <c r="M50" s="23">
        <v>7</v>
      </c>
      <c r="N50" s="29">
        <v>1</v>
      </c>
      <c r="O50" s="24">
        <v>106750.16752</v>
      </c>
      <c r="P50" s="52">
        <v>78256.600000000006</v>
      </c>
      <c r="Q50" s="32">
        <f t="shared" si="10"/>
        <v>73.308175357512553</v>
      </c>
      <c r="R50" s="85">
        <v>125345.78099</v>
      </c>
      <c r="S50" s="52">
        <v>89509.443369999994</v>
      </c>
      <c r="T50" s="84">
        <f t="shared" si="11"/>
        <v>71.410016885323799</v>
      </c>
      <c r="V50" s="11"/>
      <c r="W50" s="8"/>
      <c r="X50" s="8"/>
      <c r="Y50" s="13"/>
      <c r="Z50" s="9"/>
    </row>
    <row r="51" spans="1:26" ht="16.5" customHeight="1" x14ac:dyDescent="0.2">
      <c r="A51" s="64" t="s">
        <v>9</v>
      </c>
      <c r="B51" s="65"/>
      <c r="C51" s="65"/>
      <c r="D51" s="65"/>
      <c r="E51" s="65"/>
      <c r="F51" s="65"/>
      <c r="G51" s="65"/>
      <c r="H51" s="65"/>
      <c r="I51" s="65"/>
      <c r="J51" s="65"/>
      <c r="K51" s="66"/>
      <c r="L51" s="28">
        <v>40</v>
      </c>
      <c r="M51" s="23">
        <v>7</v>
      </c>
      <c r="N51" s="29">
        <v>2</v>
      </c>
      <c r="O51" s="24">
        <v>303751.71847999998</v>
      </c>
      <c r="P51" s="52">
        <v>197279.14</v>
      </c>
      <c r="Q51" s="32">
        <f t="shared" si="10"/>
        <v>64.947497577034952</v>
      </c>
      <c r="R51" s="85">
        <v>309932.93423999997</v>
      </c>
      <c r="S51" s="52">
        <v>203666.15463999999</v>
      </c>
      <c r="T51" s="84">
        <f t="shared" si="11"/>
        <v>65.712975982826293</v>
      </c>
      <c r="V51" s="11"/>
      <c r="W51" s="8"/>
      <c r="X51" s="8"/>
      <c r="Y51" s="13"/>
      <c r="Z51" s="9"/>
    </row>
    <row r="52" spans="1:26" ht="16.5" customHeight="1" x14ac:dyDescent="0.2">
      <c r="A52" s="64" t="s">
        <v>8</v>
      </c>
      <c r="B52" s="65"/>
      <c r="C52" s="65"/>
      <c r="D52" s="65"/>
      <c r="E52" s="65"/>
      <c r="F52" s="65"/>
      <c r="G52" s="65"/>
      <c r="H52" s="65"/>
      <c r="I52" s="65"/>
      <c r="J52" s="65"/>
      <c r="K52" s="66"/>
      <c r="L52" s="28">
        <v>40</v>
      </c>
      <c r="M52" s="23">
        <v>7</v>
      </c>
      <c r="N52" s="29">
        <v>3</v>
      </c>
      <c r="O52" s="24">
        <v>42703.985000000001</v>
      </c>
      <c r="P52" s="52">
        <v>27363.98</v>
      </c>
      <c r="Q52" s="32">
        <f t="shared" si="10"/>
        <v>64.078282155634895</v>
      </c>
      <c r="R52" s="85">
        <v>44888.21</v>
      </c>
      <c r="S52" s="52">
        <v>31359.262449999998</v>
      </c>
      <c r="T52" s="84">
        <f t="shared" si="11"/>
        <v>69.860799639816335</v>
      </c>
      <c r="V52" s="11"/>
      <c r="W52" s="8"/>
      <c r="X52" s="8"/>
      <c r="Y52" s="13"/>
      <c r="Z52" s="9"/>
    </row>
    <row r="53" spans="1:26" ht="16.5" customHeight="1" x14ac:dyDescent="0.2">
      <c r="A53" s="64" t="s">
        <v>7</v>
      </c>
      <c r="B53" s="65"/>
      <c r="C53" s="65"/>
      <c r="D53" s="65"/>
      <c r="E53" s="65"/>
      <c r="F53" s="65"/>
      <c r="G53" s="65"/>
      <c r="H53" s="65"/>
      <c r="I53" s="65"/>
      <c r="J53" s="65"/>
      <c r="K53" s="66"/>
      <c r="L53" s="28">
        <v>40</v>
      </c>
      <c r="M53" s="23">
        <v>7</v>
      </c>
      <c r="N53" s="29">
        <v>7</v>
      </c>
      <c r="O53" s="24">
        <v>678</v>
      </c>
      <c r="P53" s="52">
        <v>341.66</v>
      </c>
      <c r="Q53" s="32">
        <f t="shared" si="10"/>
        <v>50.392330383480825</v>
      </c>
      <c r="R53" s="85">
        <v>420.274</v>
      </c>
      <c r="S53" s="52">
        <v>218.11176</v>
      </c>
      <c r="T53" s="84">
        <f t="shared" si="11"/>
        <v>51.89751447864964</v>
      </c>
      <c r="V53" s="11"/>
      <c r="W53" s="8"/>
      <c r="X53" s="8"/>
      <c r="Y53" s="13"/>
      <c r="Z53" s="9"/>
    </row>
    <row r="54" spans="1:26" ht="16.5" customHeight="1" x14ac:dyDescent="0.2">
      <c r="A54" s="64" t="s">
        <v>6</v>
      </c>
      <c r="B54" s="65"/>
      <c r="C54" s="65"/>
      <c r="D54" s="65"/>
      <c r="E54" s="65"/>
      <c r="F54" s="65"/>
      <c r="G54" s="65"/>
      <c r="H54" s="65"/>
      <c r="I54" s="65"/>
      <c r="J54" s="65"/>
      <c r="K54" s="66"/>
      <c r="L54" s="28">
        <v>40</v>
      </c>
      <c r="M54" s="23">
        <v>7</v>
      </c>
      <c r="N54" s="29">
        <v>9</v>
      </c>
      <c r="O54" s="24">
        <v>23200.407500000001</v>
      </c>
      <c r="P54" s="52">
        <v>16495.79</v>
      </c>
      <c r="Q54" s="32">
        <f t="shared" si="10"/>
        <v>71.101294233732744</v>
      </c>
      <c r="R54" s="85">
        <v>25005.38062</v>
      </c>
      <c r="S54" s="52">
        <v>17969.204689999999</v>
      </c>
      <c r="T54" s="84">
        <f t="shared" si="11"/>
        <v>71.861352414798787</v>
      </c>
      <c r="V54" s="11"/>
      <c r="W54" s="8"/>
      <c r="X54" s="8"/>
      <c r="Y54" s="13"/>
      <c r="Z54" s="9"/>
    </row>
    <row r="55" spans="1:26" ht="16.5" customHeight="1" x14ac:dyDescent="0.2">
      <c r="A55" s="64" t="s">
        <v>26</v>
      </c>
      <c r="B55" s="65"/>
      <c r="C55" s="65"/>
      <c r="D55" s="65"/>
      <c r="E55" s="65"/>
      <c r="F55" s="65"/>
      <c r="G55" s="65"/>
      <c r="H55" s="65"/>
      <c r="I55" s="65"/>
      <c r="J55" s="65"/>
      <c r="K55" s="66"/>
      <c r="L55" s="28">
        <v>40</v>
      </c>
      <c r="M55" s="23">
        <v>8</v>
      </c>
      <c r="N55" s="29"/>
      <c r="O55" s="52">
        <f>O56</f>
        <v>612.18259999999998</v>
      </c>
      <c r="P55" s="52">
        <v>612.17999999999995</v>
      </c>
      <c r="Q55" s="32">
        <v>0</v>
      </c>
      <c r="R55" s="52">
        <f>R56</f>
        <v>0</v>
      </c>
      <c r="S55" s="52">
        <v>0</v>
      </c>
      <c r="T55" s="32">
        <v>0</v>
      </c>
      <c r="V55" s="11"/>
      <c r="W55" s="8"/>
      <c r="X55" s="8"/>
      <c r="Y55" s="13"/>
      <c r="Z55" s="9"/>
    </row>
    <row r="56" spans="1:26" ht="16.5" customHeight="1" x14ac:dyDescent="0.2">
      <c r="A56" s="64" t="s">
        <v>25</v>
      </c>
      <c r="B56" s="65"/>
      <c r="C56" s="65"/>
      <c r="D56" s="65"/>
      <c r="E56" s="65"/>
      <c r="F56" s="65"/>
      <c r="G56" s="65"/>
      <c r="H56" s="65"/>
      <c r="I56" s="65"/>
      <c r="J56" s="65"/>
      <c r="K56" s="66"/>
      <c r="L56" s="28">
        <v>40</v>
      </c>
      <c r="M56" s="23">
        <v>8</v>
      </c>
      <c r="N56" s="29">
        <v>1</v>
      </c>
      <c r="O56" s="24">
        <v>612.18259999999998</v>
      </c>
      <c r="P56" s="52">
        <v>612.17999999999995</v>
      </c>
      <c r="Q56" s="32">
        <v>0</v>
      </c>
      <c r="R56" s="24">
        <v>0</v>
      </c>
      <c r="S56" s="52">
        <v>0</v>
      </c>
      <c r="T56" s="32">
        <v>0</v>
      </c>
      <c r="V56" s="11"/>
      <c r="W56" s="8"/>
      <c r="X56" s="8"/>
      <c r="Y56" s="13"/>
      <c r="Z56" s="9"/>
    </row>
    <row r="57" spans="1:26" ht="16.5" customHeight="1" x14ac:dyDescent="0.2">
      <c r="A57" s="64" t="s">
        <v>5</v>
      </c>
      <c r="B57" s="65"/>
      <c r="C57" s="65"/>
      <c r="D57" s="65"/>
      <c r="E57" s="65"/>
      <c r="F57" s="65"/>
      <c r="G57" s="65"/>
      <c r="H57" s="65"/>
      <c r="I57" s="65"/>
      <c r="J57" s="65"/>
      <c r="K57" s="66"/>
      <c r="L57" s="28">
        <v>40</v>
      </c>
      <c r="M57" s="23">
        <v>10</v>
      </c>
      <c r="N57" s="29" t="s">
        <v>0</v>
      </c>
      <c r="O57" s="52">
        <f>O58+O59</f>
        <v>11166.6</v>
      </c>
      <c r="P57" s="52">
        <v>6575.92</v>
      </c>
      <c r="Q57" s="32">
        <f t="shared" ref="Q57:Q61" si="12">P57*100/O57</f>
        <v>58.889187398133721</v>
      </c>
      <c r="R57" s="52">
        <f>R58+R59</f>
        <v>12720.99582</v>
      </c>
      <c r="S57" s="52">
        <f>S58+S59</f>
        <v>7465.25918</v>
      </c>
      <c r="T57" s="84">
        <f t="shared" ref="T57:T61" si="13">S57*100/R57</f>
        <v>58.684550216289587</v>
      </c>
      <c r="V57" s="11"/>
      <c r="W57" s="8"/>
      <c r="X57" s="8"/>
      <c r="Y57" s="13"/>
      <c r="Z57" s="9"/>
    </row>
    <row r="58" spans="1:26" ht="16.5" customHeight="1" x14ac:dyDescent="0.2">
      <c r="A58" s="64" t="s">
        <v>4</v>
      </c>
      <c r="B58" s="65"/>
      <c r="C58" s="65"/>
      <c r="D58" s="65"/>
      <c r="E58" s="65"/>
      <c r="F58" s="65"/>
      <c r="G58" s="65"/>
      <c r="H58" s="65"/>
      <c r="I58" s="65"/>
      <c r="J58" s="65"/>
      <c r="K58" s="66"/>
      <c r="L58" s="28">
        <v>40</v>
      </c>
      <c r="M58" s="23">
        <v>10</v>
      </c>
      <c r="N58" s="29">
        <v>3</v>
      </c>
      <c r="O58" s="24">
        <v>5982</v>
      </c>
      <c r="P58" s="52">
        <v>3332.04</v>
      </c>
      <c r="Q58" s="32">
        <f t="shared" si="12"/>
        <v>55.701103309929792</v>
      </c>
      <c r="R58" s="85">
        <v>7587.375</v>
      </c>
      <c r="S58" s="52">
        <v>4248.5348800000002</v>
      </c>
      <c r="T58" s="84">
        <f t="shared" si="13"/>
        <v>55.994792401851761</v>
      </c>
      <c r="V58" s="11"/>
      <c r="W58" s="8"/>
      <c r="X58" s="8"/>
      <c r="Y58" s="13"/>
      <c r="Z58" s="9"/>
    </row>
    <row r="59" spans="1:26" ht="16.5" customHeight="1" x14ac:dyDescent="0.2">
      <c r="A59" s="64" t="s">
        <v>3</v>
      </c>
      <c r="B59" s="65"/>
      <c r="C59" s="65"/>
      <c r="D59" s="65"/>
      <c r="E59" s="65"/>
      <c r="F59" s="65"/>
      <c r="G59" s="65"/>
      <c r="H59" s="65"/>
      <c r="I59" s="65"/>
      <c r="J59" s="65"/>
      <c r="K59" s="66"/>
      <c r="L59" s="28">
        <v>40</v>
      </c>
      <c r="M59" s="23">
        <v>10</v>
      </c>
      <c r="N59" s="29">
        <v>4</v>
      </c>
      <c r="O59" s="24">
        <v>5184.6000000000004</v>
      </c>
      <c r="P59" s="52">
        <v>3243.88</v>
      </c>
      <c r="Q59" s="32">
        <f t="shared" si="12"/>
        <v>62.567604058172272</v>
      </c>
      <c r="R59" s="85">
        <v>5133.6208200000001</v>
      </c>
      <c r="S59" s="52">
        <v>3216.7242999999999</v>
      </c>
      <c r="T59" s="84">
        <f t="shared" si="13"/>
        <v>62.659951188214166</v>
      </c>
      <c r="V59" s="11"/>
      <c r="W59" s="8"/>
      <c r="X59" s="8"/>
      <c r="Y59" s="13"/>
      <c r="Z59" s="9"/>
    </row>
    <row r="60" spans="1:26" ht="16.5" customHeight="1" x14ac:dyDescent="0.2">
      <c r="A60" s="64" t="s">
        <v>2</v>
      </c>
      <c r="B60" s="65"/>
      <c r="C60" s="65"/>
      <c r="D60" s="65"/>
      <c r="E60" s="65"/>
      <c r="F60" s="65"/>
      <c r="G60" s="65"/>
      <c r="H60" s="65"/>
      <c r="I60" s="65"/>
      <c r="J60" s="65"/>
      <c r="K60" s="66"/>
      <c r="L60" s="28">
        <v>40</v>
      </c>
      <c r="M60" s="23">
        <v>11</v>
      </c>
      <c r="N60" s="29" t="s">
        <v>0</v>
      </c>
      <c r="O60" s="52">
        <v>15802.749980000001</v>
      </c>
      <c r="P60" s="52">
        <v>12228.43</v>
      </c>
      <c r="Q60" s="32">
        <f t="shared" si="12"/>
        <v>77.381658353617766</v>
      </c>
      <c r="R60" s="52">
        <f>R61+R62</f>
        <v>18209.595000000001</v>
      </c>
      <c r="S60" s="52">
        <f>S61+S62</f>
        <v>14086.50971</v>
      </c>
      <c r="T60" s="84">
        <f t="shared" si="13"/>
        <v>77.357622231576272</v>
      </c>
      <c r="V60" s="11"/>
      <c r="W60" s="8"/>
      <c r="X60" s="8"/>
      <c r="Y60" s="13"/>
      <c r="Z60" s="9"/>
    </row>
    <row r="61" spans="1:26" ht="16.5" customHeight="1" x14ac:dyDescent="0.2">
      <c r="A61" s="64" t="s">
        <v>1</v>
      </c>
      <c r="B61" s="65"/>
      <c r="C61" s="65"/>
      <c r="D61" s="65"/>
      <c r="E61" s="65"/>
      <c r="F61" s="65"/>
      <c r="G61" s="65"/>
      <c r="H61" s="65"/>
      <c r="I61" s="65"/>
      <c r="J61" s="65"/>
      <c r="K61" s="66"/>
      <c r="L61" s="28">
        <v>40</v>
      </c>
      <c r="M61" s="23">
        <v>11</v>
      </c>
      <c r="N61" s="29">
        <v>1</v>
      </c>
      <c r="O61" s="24">
        <v>11933.687</v>
      </c>
      <c r="P61" s="52">
        <v>9628.43</v>
      </c>
      <c r="Q61" s="32">
        <f t="shared" si="12"/>
        <v>80.682776412687886</v>
      </c>
      <c r="R61" s="85">
        <v>13209.594999999999</v>
      </c>
      <c r="S61" s="52">
        <v>10306.50971</v>
      </c>
      <c r="T61" s="84">
        <f t="shared" si="13"/>
        <v>78.022904638635779</v>
      </c>
      <c r="V61" s="11"/>
      <c r="W61" s="8"/>
      <c r="X61" s="8"/>
      <c r="Y61" s="13"/>
      <c r="Z61" s="9"/>
    </row>
    <row r="62" spans="1:26" ht="16.5" customHeight="1" thickBot="1" x14ac:dyDescent="0.25">
      <c r="A62" s="55" t="s">
        <v>54</v>
      </c>
      <c r="B62" s="56"/>
      <c r="C62" s="56"/>
      <c r="D62" s="56"/>
      <c r="E62" s="56"/>
      <c r="F62" s="56"/>
      <c r="G62" s="56"/>
      <c r="H62" s="56"/>
      <c r="I62" s="56"/>
      <c r="J62" s="56"/>
      <c r="K62" s="57"/>
      <c r="L62" s="35">
        <v>40</v>
      </c>
      <c r="M62" s="36">
        <v>11</v>
      </c>
      <c r="N62" s="37">
        <v>3</v>
      </c>
      <c r="O62" s="24">
        <v>3869.0629800000002</v>
      </c>
      <c r="P62" s="54">
        <v>2600</v>
      </c>
      <c r="Q62" s="38">
        <f t="shared" ref="Q62:Q63" si="14">P62*100/O62</f>
        <v>67.199733202585392</v>
      </c>
      <c r="R62" s="85">
        <v>5000</v>
      </c>
      <c r="S62" s="54">
        <v>3780</v>
      </c>
      <c r="T62" s="89">
        <f t="shared" ref="T62" si="15">S62*100/R62</f>
        <v>75.599999999999994</v>
      </c>
      <c r="V62" s="11"/>
      <c r="W62" s="8"/>
      <c r="X62" s="8"/>
      <c r="Y62" s="13"/>
      <c r="Z62" s="9"/>
    </row>
    <row r="63" spans="1:26" ht="19.5" customHeight="1" thickBot="1" x14ac:dyDescent="0.25">
      <c r="A63" s="58" t="s">
        <v>53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60"/>
      <c r="O63" s="39">
        <f t="shared" ref="O63:P63" si="16">O8+O44</f>
        <v>647170.7455800001</v>
      </c>
      <c r="P63" s="39">
        <f t="shared" si="16"/>
        <v>423594.43</v>
      </c>
      <c r="Q63" s="40">
        <f t="shared" si="14"/>
        <v>65.45327224585391</v>
      </c>
      <c r="R63" s="39">
        <f>R8+R44</f>
        <v>1199518.4573300001</v>
      </c>
      <c r="S63" s="39">
        <f>S8+S44</f>
        <v>481994.37974999996</v>
      </c>
      <c r="T63" s="40">
        <f t="shared" si="7"/>
        <v>40.182322898379397</v>
      </c>
      <c r="V63" s="11"/>
      <c r="W63" s="8"/>
      <c r="X63" s="8"/>
      <c r="Y63" s="13"/>
      <c r="Z63" s="9"/>
    </row>
    <row r="64" spans="1:26" ht="11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V64" s="11"/>
      <c r="W64" s="8"/>
      <c r="X64" s="8"/>
      <c r="Y64" s="13"/>
      <c r="Z64" s="9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V65" s="11"/>
      <c r="W65" s="8"/>
      <c r="X65" s="8"/>
      <c r="Y65" s="13"/>
      <c r="Z65" s="9"/>
    </row>
    <row r="66" spans="1:26" x14ac:dyDescent="0.2">
      <c r="V66" s="11"/>
      <c r="W66" s="8"/>
      <c r="X66" s="8"/>
      <c r="Y66" s="13"/>
      <c r="Z66" s="9"/>
    </row>
    <row r="67" spans="1:26" x14ac:dyDescent="0.2">
      <c r="V67" s="11"/>
      <c r="W67" s="8"/>
      <c r="X67" s="8"/>
      <c r="Y67" s="13"/>
      <c r="Z67" s="9"/>
    </row>
    <row r="68" spans="1:26" x14ac:dyDescent="0.2">
      <c r="V68" s="11"/>
      <c r="W68" s="8"/>
      <c r="X68" s="8"/>
      <c r="Y68" s="13"/>
      <c r="Z68" s="9"/>
    </row>
    <row r="69" spans="1:26" x14ac:dyDescent="0.2">
      <c r="V69" s="11"/>
      <c r="W69" s="8"/>
      <c r="X69" s="8"/>
      <c r="Y69" s="13"/>
      <c r="Z69" s="9"/>
    </row>
    <row r="70" spans="1:26" x14ac:dyDescent="0.2">
      <c r="V70" s="11"/>
      <c r="W70" s="8"/>
      <c r="X70" s="8"/>
      <c r="Y70" s="13"/>
      <c r="Z70" s="9"/>
    </row>
    <row r="71" spans="1:26" x14ac:dyDescent="0.2">
      <c r="V71" s="11"/>
      <c r="W71" s="8"/>
      <c r="X71" s="8"/>
      <c r="Y71" s="13"/>
      <c r="Z71" s="9"/>
    </row>
    <row r="72" spans="1:26" x14ac:dyDescent="0.2">
      <c r="V72" s="10"/>
      <c r="W72" s="10"/>
      <c r="X72" s="10"/>
      <c r="Y72" s="16"/>
      <c r="Z72" s="16"/>
    </row>
  </sheetData>
  <mergeCells count="63">
    <mergeCell ref="A2:T2"/>
    <mergeCell ref="A3:T3"/>
    <mergeCell ref="A32:K32"/>
    <mergeCell ref="A31:K31"/>
    <mergeCell ref="A33:K33"/>
    <mergeCell ref="A12:K12"/>
    <mergeCell ref="A25:K25"/>
    <mergeCell ref="A26:K26"/>
    <mergeCell ref="A30:K30"/>
    <mergeCell ref="A27:K27"/>
    <mergeCell ref="A17:K17"/>
    <mergeCell ref="A16:K16"/>
    <mergeCell ref="A20:K20"/>
    <mergeCell ref="A22:K22"/>
    <mergeCell ref="R5:T5"/>
    <mergeCell ref="A61:K61"/>
    <mergeCell ref="A58:K58"/>
    <mergeCell ref="A59:K59"/>
    <mergeCell ref="A60:K60"/>
    <mergeCell ref="A49:K49"/>
    <mergeCell ref="A47:K47"/>
    <mergeCell ref="A48:K48"/>
    <mergeCell ref="A57:K57"/>
    <mergeCell ref="A51:K51"/>
    <mergeCell ref="A52:K52"/>
    <mergeCell ref="A55:K55"/>
    <mergeCell ref="A56:K56"/>
    <mergeCell ref="A53:K53"/>
    <mergeCell ref="A54:K54"/>
    <mergeCell ref="A50:K50"/>
    <mergeCell ref="A46:K46"/>
    <mergeCell ref="A45:K45"/>
    <mergeCell ref="A37:K37"/>
    <mergeCell ref="A39:K39"/>
    <mergeCell ref="A41:K41"/>
    <mergeCell ref="A38:K38"/>
    <mergeCell ref="A40:K40"/>
    <mergeCell ref="A42:K42"/>
    <mergeCell ref="A44:K44"/>
    <mergeCell ref="A43:K43"/>
    <mergeCell ref="A7:K7"/>
    <mergeCell ref="A35:K35"/>
    <mergeCell ref="A36:K36"/>
    <mergeCell ref="A19:K19"/>
    <mergeCell ref="A21:K21"/>
    <mergeCell ref="A34:K34"/>
    <mergeCell ref="A28:K28"/>
    <mergeCell ref="A29:K29"/>
    <mergeCell ref="A62:K62"/>
    <mergeCell ref="A63:N63"/>
    <mergeCell ref="O5:Q5"/>
    <mergeCell ref="L5:N5"/>
    <mergeCell ref="A23:K23"/>
    <mergeCell ref="A13:K13"/>
    <mergeCell ref="A8:K8"/>
    <mergeCell ref="A18:K18"/>
    <mergeCell ref="A9:K9"/>
    <mergeCell ref="A14:K14"/>
    <mergeCell ref="A24:K24"/>
    <mergeCell ref="A10:K10"/>
    <mergeCell ref="A11:K11"/>
    <mergeCell ref="A15:K15"/>
    <mergeCell ref="A5:K6"/>
  </mergeCells>
  <pageMargins left="0.59055118110236227" right="0.39370078740157483" top="0.39370078740157483" bottom="0.39370078740157483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2022-10-07T13:41:01Z</cp:lastPrinted>
  <dcterms:created xsi:type="dcterms:W3CDTF">2021-05-24T06:42:51Z</dcterms:created>
  <dcterms:modified xsi:type="dcterms:W3CDTF">2025-10-20T13:10:28Z</dcterms:modified>
</cp:coreProperties>
</file>