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прил.4" sheetId="1" r:id="rId1"/>
  </sheets>
  <definedNames>
    <definedName name="_xlnm.Print_Area" localSheetId="0">прил.4!$A$1:$I$55</definedName>
  </definedNames>
  <calcPr calcId="145621" iterate="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1" i="1" l="1"/>
  <c r="H20" i="1"/>
  <c r="F42" i="1"/>
  <c r="F34" i="1"/>
  <c r="F28" i="1"/>
  <c r="F22" i="1"/>
  <c r="F10" i="1"/>
  <c r="H54" i="1"/>
  <c r="G53" i="1"/>
  <c r="H53" i="1" s="1"/>
  <c r="F53" i="1"/>
  <c r="H52" i="1"/>
  <c r="G19" i="1"/>
  <c r="F19" i="1"/>
  <c r="H19" i="1" l="1"/>
  <c r="F47" i="1"/>
  <c r="H33" i="1"/>
  <c r="G32" i="1"/>
  <c r="F32" i="1"/>
  <c r="H32" i="1" l="1"/>
  <c r="H13" i="1" l="1"/>
  <c r="H50" i="1" l="1"/>
  <c r="G47" i="1"/>
  <c r="H25" i="1" l="1"/>
  <c r="G10" i="1" l="1"/>
  <c r="H12" i="1"/>
  <c r="H11" i="1"/>
  <c r="G51" i="1" l="1"/>
  <c r="F51" i="1"/>
  <c r="H49" i="1"/>
  <c r="H48" i="1"/>
  <c r="H46" i="1"/>
  <c r="H45" i="1"/>
  <c r="H44" i="1"/>
  <c r="H43" i="1"/>
  <c r="G42" i="1"/>
  <c r="H41" i="1"/>
  <c r="G40" i="1"/>
  <c r="F40" i="1"/>
  <c r="H39" i="1"/>
  <c r="H38" i="1"/>
  <c r="H37" i="1"/>
  <c r="H36" i="1"/>
  <c r="H35" i="1"/>
  <c r="G34" i="1"/>
  <c r="H31" i="1"/>
  <c r="H30" i="1"/>
  <c r="H29" i="1"/>
  <c r="G28" i="1"/>
  <c r="H27" i="1"/>
  <c r="H26" i="1"/>
  <c r="H24" i="1"/>
  <c r="H23" i="1"/>
  <c r="G22" i="1"/>
  <c r="H18" i="1"/>
  <c r="G17" i="1"/>
  <c r="G55" i="1" s="1"/>
  <c r="F17" i="1"/>
  <c r="F55" i="1" s="1"/>
  <c r="H16" i="1"/>
  <c r="H15" i="1"/>
  <c r="H14" i="1"/>
  <c r="I21" i="1" l="1"/>
  <c r="I20" i="1"/>
  <c r="I54" i="1"/>
  <c r="I19" i="1"/>
  <c r="I53" i="1"/>
  <c r="H42" i="1"/>
  <c r="H34" i="1"/>
  <c r="H10" i="1"/>
  <c r="H22" i="1"/>
  <c r="H28" i="1"/>
  <c r="H40" i="1"/>
  <c r="H47" i="1"/>
  <c r="H51" i="1"/>
  <c r="H17" i="1"/>
  <c r="I50" i="1" l="1"/>
  <c r="I33" i="1"/>
  <c r="I32" i="1"/>
  <c r="I25" i="1"/>
  <c r="I11" i="1"/>
  <c r="I12" i="1"/>
  <c r="I28" i="1"/>
  <c r="I47" i="1"/>
  <c r="I40" i="1"/>
  <c r="I17" i="1"/>
  <c r="I55" i="1"/>
  <c r="I49" i="1"/>
  <c r="I46" i="1"/>
  <c r="I44" i="1"/>
  <c r="I43" i="1"/>
  <c r="I39" i="1"/>
  <c r="I37" i="1"/>
  <c r="I35" i="1"/>
  <c r="I30" i="1"/>
  <c r="I27" i="1"/>
  <c r="I24" i="1"/>
  <c r="I16" i="1"/>
  <c r="I14" i="1"/>
  <c r="I52" i="1"/>
  <c r="I48" i="1"/>
  <c r="I45" i="1"/>
  <c r="I41" i="1"/>
  <c r="I38" i="1"/>
  <c r="I34" i="1"/>
  <c r="I31" i="1"/>
  <c r="I10" i="1"/>
  <c r="H55" i="1"/>
  <c r="I42" i="1"/>
  <c r="I36" i="1"/>
  <c r="I29" i="1"/>
  <c r="I26" i="1"/>
  <c r="I23" i="1"/>
  <c r="I18" i="1"/>
  <c r="I15" i="1"/>
  <c r="I13" i="1"/>
  <c r="I51" i="1"/>
  <c r="I22" i="1"/>
</calcChain>
</file>

<file path=xl/sharedStrings.xml><?xml version="1.0" encoding="utf-8"?>
<sst xmlns="http://schemas.openxmlformats.org/spreadsheetml/2006/main" count="176" uniqueCount="91">
  <si>
    <t>тыс. рублей</t>
  </si>
  <si>
    <t>Наименование</t>
  </si>
  <si>
    <t>раздел</t>
  </si>
  <si>
    <t>подраздел</t>
  </si>
  <si>
    <t>цел. статья</t>
  </si>
  <si>
    <t>вид расходов</t>
  </si>
  <si>
    <t>Утверждено</t>
  </si>
  <si>
    <t>Исполнено</t>
  </si>
  <si>
    <t>Процент исполнения</t>
  </si>
  <si>
    <t>Общегосударственные вопросы</t>
  </si>
  <si>
    <t>01</t>
  </si>
  <si>
    <t>03</t>
  </si>
  <si>
    <t>0020000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</si>
  <si>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</si>
  <si>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</si>
  <si>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0020300</t>
  </si>
  <si>
    <t>Судебная система</t>
  </si>
  <si>
    <t>05</t>
  </si>
  <si>
    <t>06</t>
  </si>
  <si>
    <t>500</t>
  </si>
  <si>
    <t>07</t>
  </si>
  <si>
    <t>Резервные фонды</t>
  </si>
  <si>
    <t>11</t>
  </si>
  <si>
    <t>0020400</t>
  </si>
  <si>
    <t>Другие общегосударственные вопросы</t>
  </si>
  <si>
    <t>13</t>
  </si>
  <si>
    <t>0021200</t>
  </si>
  <si>
    <t>Национальная оборона</t>
  </si>
  <si>
    <t>02</t>
  </si>
  <si>
    <t>Мобилизационная и вневойсковая подготовка</t>
  </si>
  <si>
    <t>09</t>
  </si>
  <si>
    <t>Национальная экономика</t>
  </si>
  <si>
    <t>Общеэкономические вопросы</t>
  </si>
  <si>
    <t>Сельское хозяйство и рыболовство</t>
  </si>
  <si>
    <t>5200300</t>
  </si>
  <si>
    <t>Дорожное хозяйство (дорожные фонды)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</si>
  <si>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</si>
  <si>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</si>
  <si>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</si>
  <si>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</si>
  <si>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5210000</t>
  </si>
  <si>
    <t>Коммунальное хозяйство</t>
  </si>
  <si>
    <t>Благоустройство</t>
  </si>
  <si>
    <t>Образование</t>
  </si>
  <si>
    <t>5360000</t>
  </si>
  <si>
    <t>Дошкольное образование</t>
  </si>
  <si>
    <t>Общее образование</t>
  </si>
  <si>
    <t>5240000</t>
  </si>
  <si>
    <t>Дополнительное образование детей</t>
  </si>
  <si>
    <t>Молодежная политика и оздоровление детей</t>
  </si>
  <si>
    <t>Другие вопросы в области образования</t>
  </si>
  <si>
    <t>5250000</t>
  </si>
  <si>
    <t>Культура и кинематография</t>
  </si>
  <si>
    <t>08</t>
  </si>
  <si>
    <t>Культура</t>
  </si>
  <si>
    <t>5160000</t>
  </si>
  <si>
    <t>Социальная политика</t>
  </si>
  <si>
    <t>10</t>
  </si>
  <si>
    <t>5210600</t>
  </si>
  <si>
    <t>Пенсионное обеспечение</t>
  </si>
  <si>
    <t>Социальное обеспечение населения</t>
  </si>
  <si>
    <t>0700500</t>
  </si>
  <si>
    <t xml:space="preserve">Охрана семьи и детства </t>
  </si>
  <si>
    <t>Другие вопросы в области социальной политики</t>
  </si>
  <si>
    <t>Физическая культура и спорт</t>
  </si>
  <si>
    <t>5380000</t>
  </si>
  <si>
    <t>Физическая культура</t>
  </si>
  <si>
    <t>Массовый спорт</t>
  </si>
  <si>
    <t>Средства массовой информации</t>
  </si>
  <si>
    <t>0014000</t>
  </si>
  <si>
    <t xml:space="preserve">Периодическая печать и издательства </t>
  </si>
  <si>
    <t>0700000</t>
  </si>
  <si>
    <t>Всего расходов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</si>
  <si>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</si>
  <si>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</si>
  <si>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Транспорт</t>
  </si>
  <si>
    <t>Удельный вес в общем объеме исполнения</t>
  </si>
  <si>
    <t>* суммы с учетом исключений (500 ВР)</t>
  </si>
  <si>
    <t>Приложение 1</t>
  </si>
  <si>
    <t>к разделу 3 пояснительной записке к отчету об исполнении</t>
  </si>
  <si>
    <t>Спорт высших достижений</t>
  </si>
  <si>
    <t>Другие вопросы в области охраны окружающей среды</t>
  </si>
  <si>
    <t>Охрана окружающей среды</t>
  </si>
  <si>
    <t>00</t>
  </si>
  <si>
    <t xml:space="preserve"> консолидированного бюджета района за 2025 год</t>
  </si>
  <si>
    <t>Исполнение консолидированного бюджета Лахденпохского муниципального района за 2025 год по разделам и подразделам классификации расходов бюджетов</t>
  </si>
  <si>
    <t>Обслуживание государственного (муниципального) внутреннего долга</t>
  </si>
  <si>
    <t>Обслуживание государственного (муниципального) долга</t>
  </si>
  <si>
    <t>НАЦИОНАЛЬНАЯ БЕЗОПАСНОСТЬ И ПРАВООХРАНИТЕЛЬНАЯ ДЕЯТЕЛЬНОСТЬ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</si>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</sst>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#,##0.00;[Red]\-#,##0.00;0.00"/>
  </numFmts>
  <fonts count="12" x14ac:knownFonts="1">
    <font>
      <sz val="10"/>
      <name val="Arial Cyr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0"/>
      <name val="Times New Roman"/>
      <family val="1"/>
      <charset val="204"/>
    </font>
    <font>
      <b/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b/>
      <i/>
      <sz val="10"/>
      <name val="Times New Roman"/>
      <family val="1"/>
      <charset val="204"/>
    </font>
    <font>
      <b/>
      <i/>
      <sz val="10"/>
      <name val="Arial Cyr"/>
      <charset val="204"/>
    </font>
    <font>
      <i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69">
    <xf numFmtId="0" fontId="0" fillId="0" borderId="0" xfId="0"/>
    <xf numFmtId="0" fontId="0" fillId="0" borderId="0" xfId="0" applyFont="1" applyAlignment="1">
      <alignment horizontal="right"/>
    </xf>
    <xf numFmtId="1" fontId="0" fillId="0" borderId="0" xfId="0" applyNumberForma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Alignment="1"/>
    <xf numFmtId="0" fontId="2" fillId="0" borderId="0" xfId="0" applyFont="1"/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0" fontId="5" fillId="2" borderId="2" xfId="0" applyFont="1" applyFill="1" applyBorder="1" applyAlignment="1">
      <alignment wrapText="1"/>
    </xf>
    <xf numFmtId="49" fontId="5" fillId="2" borderId="2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/>
    </xf>
    <xf numFmtId="10" fontId="5" fillId="0" borderId="2" xfId="0" applyNumberFormat="1" applyFont="1" applyBorder="1" applyAlignment="1">
      <alignment horizontal="center"/>
    </xf>
    <xf numFmtId="0" fontId="6" fillId="0" borderId="0" xfId="0" applyFont="1"/>
    <xf numFmtId="0" fontId="2" fillId="2" borderId="2" xfId="0" applyFont="1" applyFill="1" applyBorder="1" applyAlignment="1" applyProtection="1">
      <alignment wrapText="1"/>
      <protection locked="0"/>
    </xf>
    <xf numFmtId="49" fontId="2" fillId="2" borderId="2" xfId="0" applyNumberFormat="1" applyFont="1" applyFill="1" applyBorder="1" applyAlignment="1" applyProtection="1">
      <alignment horizontal="center" wrapText="1"/>
      <protection locked="0"/>
    </xf>
    <xf numFmtId="49" fontId="2" fillId="2" borderId="2" xfId="0" applyNumberFormat="1" applyFont="1" applyFill="1" applyBorder="1" applyAlignment="1" applyProtection="1">
      <alignment horizontal="center"/>
      <protection locked="0"/>
    </xf>
    <xf numFmtId="49" fontId="2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 applyProtection="1">
      <alignment horizontal="center"/>
      <protection locked="0"/>
    </xf>
    <xf numFmtId="10" fontId="2" fillId="0" borderId="2" xfId="0" applyNumberFormat="1" applyFont="1" applyBorder="1" applyAlignment="1">
      <alignment horizontal="center"/>
    </xf>
    <xf numFmtId="0" fontId="2" fillId="2" borderId="2" xfId="0" applyFont="1" applyFill="1" applyBorder="1" applyAlignment="1">
      <alignment wrapText="1"/>
    </xf>
    <xf numFmtId="49" fontId="2" fillId="2" borderId="2" xfId="0" applyNumberFormat="1" applyFont="1" applyFill="1" applyBorder="1" applyAlignment="1">
      <alignment horizontal="center" wrapText="1"/>
    </xf>
    <xf numFmtId="49" fontId="2" fillId="2" borderId="2" xfId="0" applyNumberFormat="1" applyFont="1" applyFill="1" applyBorder="1" applyAlignment="1">
      <alignment horizontal="center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164" fontId="2" fillId="2" borderId="2" xfId="1" applyNumberFormat="1" applyFont="1" applyFill="1" applyBorder="1" applyAlignment="1" applyProtection="1">
      <alignment wrapText="1"/>
      <protection hidden="1"/>
    </xf>
    <xf numFmtId="49" fontId="5" fillId="2" borderId="2" xfId="0" applyNumberFormat="1" applyFont="1" applyFill="1" applyBorder="1" applyAlignment="1">
      <alignment horizontal="center" wrapText="1"/>
    </xf>
    <xf numFmtId="4" fontId="5" fillId="2" borderId="2" xfId="0" applyNumberFormat="1" applyFon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wrapText="1"/>
    </xf>
    <xf numFmtId="1" fontId="5" fillId="2" borderId="2" xfId="0" applyNumberFormat="1" applyFont="1" applyFill="1" applyBorder="1" applyAlignment="1">
      <alignment wrapText="1"/>
    </xf>
    <xf numFmtId="0" fontId="8" fillId="0" borderId="0" xfId="0" applyFont="1"/>
    <xf numFmtId="1" fontId="2" fillId="2" borderId="2" xfId="0" applyNumberFormat="1" applyFont="1" applyFill="1" applyBorder="1" applyAlignment="1">
      <alignment wrapText="1"/>
    </xf>
    <xf numFmtId="4" fontId="2" fillId="0" borderId="2" xfId="0" applyNumberFormat="1" applyFont="1" applyBorder="1" applyAlignment="1" applyProtection="1">
      <alignment horizontal="center" wrapText="1"/>
      <protection locked="0"/>
    </xf>
    <xf numFmtId="49" fontId="9" fillId="0" borderId="2" xfId="0" applyNumberFormat="1" applyFont="1" applyBorder="1" applyAlignment="1">
      <alignment horizontal="center" vertical="center"/>
    </xf>
    <xf numFmtId="0" fontId="10" fillId="0" borderId="0" xfId="0" applyFont="1"/>
    <xf numFmtId="1" fontId="2" fillId="0" borderId="2" xfId="0" applyNumberFormat="1" applyFont="1" applyBorder="1" applyAlignment="1">
      <alignment wrapText="1"/>
    </xf>
    <xf numFmtId="49" fontId="2" fillId="0" borderId="2" xfId="0" applyNumberFormat="1" applyFont="1" applyBorder="1" applyAlignment="1">
      <alignment horizontal="center" wrapText="1"/>
    </xf>
    <xf numFmtId="4" fontId="5" fillId="0" borderId="2" xfId="0" applyNumberFormat="1" applyFont="1" applyBorder="1" applyAlignment="1" applyProtection="1">
      <alignment horizontal="center"/>
      <protection locked="0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0" fillId="0" borderId="0" xfId="0" applyFont="1"/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/>
    </xf>
    <xf numFmtId="0" fontId="6" fillId="0" borderId="0" xfId="0" applyFont="1" applyAlignment="1">
      <alignment wrapText="1"/>
    </xf>
    <xf numFmtId="4" fontId="6" fillId="0" borderId="0" xfId="0" applyNumberFormat="1" applyFont="1"/>
    <xf numFmtId="165" fontId="0" fillId="0" borderId="0" xfId="0" applyNumberFormat="1"/>
    <xf numFmtId="165" fontId="2" fillId="0" borderId="0" xfId="0" applyNumberFormat="1" applyFont="1" applyAlignment="1" applyProtection="1">
      <alignment horizontal="center"/>
      <protection locked="0"/>
    </xf>
    <xf numFmtId="165" fontId="5" fillId="0" borderId="2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4" fontId="2" fillId="0" borderId="2" xfId="0" applyNumberFormat="1" applyFont="1" applyFill="1" applyBorder="1" applyAlignment="1" applyProtection="1">
      <alignment horizontal="center"/>
      <protection locked="0"/>
    </xf>
    <xf numFmtId="4" fontId="2" fillId="0" borderId="2" xfId="0" applyNumberFormat="1" applyFont="1" applyFill="1" applyBorder="1" applyAlignment="1" applyProtection="1">
      <alignment horizontal="center" wrapText="1"/>
      <protection locked="0"/>
    </xf>
    <xf numFmtId="4" fontId="2" fillId="0" borderId="2" xfId="0" applyNumberFormat="1" applyFont="1" applyFill="1" applyBorder="1" applyAlignment="1">
      <alignment horizontal="center"/>
    </xf>
    <xf numFmtId="10" fontId="2" fillId="0" borderId="2" xfId="0" applyNumberFormat="1" applyFont="1" applyFill="1" applyBorder="1" applyAlignment="1">
      <alignment horizontal="center"/>
    </xf>
    <xf numFmtId="4" fontId="5" fillId="0" borderId="2" xfId="0" applyNumberFormat="1" applyFont="1" applyFill="1" applyBorder="1" applyAlignment="1" applyProtection="1">
      <alignment horizontal="center"/>
      <protection locked="0"/>
    </xf>
    <xf numFmtId="10" fontId="5" fillId="0" borderId="2" xfId="0" applyNumberFormat="1" applyFont="1" applyFill="1" applyBorder="1" applyAlignment="1">
      <alignment horizontal="center"/>
    </xf>
    <xf numFmtId="4" fontId="5" fillId="0" borderId="2" xfId="0" applyNumberFormat="1" applyFont="1" applyFill="1" applyBorder="1" applyAlignment="1" applyProtection="1">
      <alignment horizontal="center" wrapText="1"/>
      <protection locked="0"/>
    </xf>
    <xf numFmtId="4" fontId="2" fillId="2" borderId="2" xfId="0" applyNumberFormat="1" applyFont="1" applyFill="1" applyBorder="1" applyAlignment="1">
      <alignment horizontal="center"/>
    </xf>
    <xf numFmtId="4" fontId="5" fillId="0" borderId="2" xfId="0" applyNumberFormat="1" applyFont="1" applyFill="1" applyBorder="1" applyAlignment="1">
      <alignment horizontal="center"/>
    </xf>
    <xf numFmtId="166" fontId="2" fillId="0" borderId="2" xfId="0" applyNumberFormat="1" applyFont="1" applyFill="1" applyBorder="1" applyAlignment="1" applyProtection="1">
      <alignment horizontal="center"/>
      <protection hidden="1"/>
    </xf>
    <xf numFmtId="166" fontId="5" fillId="0" borderId="2" xfId="0" applyNumberFormat="1" applyFont="1" applyFill="1" applyBorder="1" applyAlignment="1" applyProtection="1">
      <alignment horizontal="center"/>
      <protection hidden="1"/>
    </xf>
    <xf numFmtId="166" fontId="2" fillId="0" borderId="2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 applyProtection="1">
      <alignment horizontal="center" vertical="center" wrapText="1"/>
      <protection locked="0"/>
    </xf>
    <xf numFmtId="1" fontId="5" fillId="0" borderId="2" xfId="0" applyNumberFormat="1" applyFont="1" applyBorder="1" applyAlignment="1">
      <alignment horizontal="center" vertical="center" textRotation="90" wrapText="1"/>
    </xf>
    <xf numFmtId="165" fontId="5" fillId="0" borderId="2" xfId="0" applyNumberFormat="1" applyFont="1" applyBorder="1" applyAlignment="1">
      <alignment horizontal="center" vertical="center" textRotation="90" wrapText="1"/>
    </xf>
    <xf numFmtId="0" fontId="4" fillId="0" borderId="1" xfId="0" applyFont="1" applyBorder="1" applyAlignment="1" applyProtection="1">
      <alignment horizontal="center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textRotation="90" wrapText="1"/>
    </xf>
    <xf numFmtId="4" fontId="5" fillId="0" borderId="2" xfId="0" applyNumberFormat="1" applyFont="1" applyBorder="1" applyAlignment="1" applyProtection="1">
      <alignment horizontal="center" wrapText="1"/>
      <protection locked="0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56"/>
  <sheetViews>
    <sheetView tabSelected="1" zoomScale="120" zoomScaleNormal="120" workbookViewId="0">
      <selection activeCell="F10" sqref="F10"/>
    </sheetView>
  </sheetViews>
  <sheetFormatPr defaultRowHeight="12.75" x14ac:dyDescent="0.2"/>
  <cols>
    <col min="1" max="1" width="56.7109375" customWidth="1"/>
    <col min="2" max="2" width="5" customWidth="1"/>
    <col min="3" max="3" width="4.140625" customWidth="1"/>
    <col min="4" max="4" width="8.140625" hidden="1" customWidth="1"/>
    <col min="5" max="5" width="4" hidden="1" customWidth="1"/>
    <col min="6" max="6" width="13.85546875" style="1" customWidth="1"/>
    <col min="7" max="7" width="12.85546875" customWidth="1"/>
    <col min="8" max="8" width="11.42578125" style="2" customWidth="1"/>
    <col min="9" max="9" width="12.7109375" style="45" customWidth="1"/>
    <col min="10" max="10" width="8.7109375" customWidth="1"/>
    <col min="11" max="11" width="17.42578125" customWidth="1"/>
    <col min="12" max="1025" width="8.7109375" customWidth="1"/>
  </cols>
  <sheetData>
    <row r="1" spans="1:11" x14ac:dyDescent="0.2">
      <c r="D1" s="3"/>
      <c r="E1" s="4"/>
      <c r="F1" s="5"/>
      <c r="G1" s="2"/>
      <c r="H1" s="61" t="s">
        <v>78</v>
      </c>
      <c r="I1" s="61"/>
    </row>
    <row r="2" spans="1:11" x14ac:dyDescent="0.2">
      <c r="D2" s="3"/>
      <c r="E2" s="4"/>
      <c r="F2" s="61" t="s">
        <v>79</v>
      </c>
      <c r="G2" s="61"/>
      <c r="H2" s="61"/>
      <c r="I2" s="61"/>
    </row>
    <row r="3" spans="1:11" x14ac:dyDescent="0.2">
      <c r="D3" s="3"/>
      <c r="E3" s="4"/>
      <c r="F3" s="61" t="s">
        <v>84</v>
      </c>
      <c r="G3" s="61"/>
      <c r="H3" s="61"/>
      <c r="I3" s="61"/>
    </row>
    <row r="4" spans="1:11" x14ac:dyDescent="0.2">
      <c r="D4" s="3"/>
      <c r="E4" s="4"/>
      <c r="F4" s="5"/>
      <c r="G4" s="2"/>
      <c r="H4" s="61"/>
      <c r="I4" s="61"/>
    </row>
    <row r="5" spans="1:11" ht="12.75" customHeight="1" x14ac:dyDescent="0.2">
      <c r="B5" s="6"/>
      <c r="E5" s="3"/>
      <c r="F5" s="4"/>
      <c r="G5" s="5"/>
    </row>
    <row r="6" spans="1:11" s="7" customFormat="1" ht="38.25" customHeight="1" x14ac:dyDescent="0.2">
      <c r="A6" s="62" t="s">
        <v>85</v>
      </c>
      <c r="B6" s="62"/>
      <c r="C6" s="62"/>
      <c r="D6" s="62"/>
      <c r="E6" s="62"/>
      <c r="F6" s="62"/>
      <c r="G6" s="62"/>
      <c r="H6" s="62"/>
      <c r="I6" s="62"/>
    </row>
    <row r="7" spans="1:11" s="7" customFormat="1" ht="12.75" customHeight="1" x14ac:dyDescent="0.2">
      <c r="A7" s="65"/>
      <c r="B7" s="65"/>
      <c r="C7" s="65"/>
      <c r="D7" s="65"/>
      <c r="E7" s="65"/>
      <c r="F7" s="65"/>
      <c r="G7" s="65"/>
      <c r="H7" s="8"/>
      <c r="I7" s="46" t="s">
        <v>0</v>
      </c>
    </row>
    <row r="8" spans="1:11" ht="34.5" customHeight="1" x14ac:dyDescent="0.2">
      <c r="A8" s="66" t="s">
        <v>1</v>
      </c>
      <c r="B8" s="67" t="s">
        <v>2</v>
      </c>
      <c r="C8" s="67" t="s">
        <v>3</v>
      </c>
      <c r="D8" s="67" t="s">
        <v>4</v>
      </c>
      <c r="E8" s="67" t="s">
        <v>5</v>
      </c>
      <c r="F8" s="67" t="s">
        <v>6</v>
      </c>
      <c r="G8" s="67" t="s">
        <v>7</v>
      </c>
      <c r="H8" s="63" t="s">
        <v>8</v>
      </c>
      <c r="I8" s="64" t="s">
        <v>76</v>
      </c>
    </row>
    <row r="9" spans="1:11" ht="51.75" customHeight="1" x14ac:dyDescent="0.2">
      <c r="A9" s="66"/>
      <c r="B9" s="67"/>
      <c r="C9" s="67"/>
      <c r="D9" s="67"/>
      <c r="E9" s="67"/>
      <c r="F9" s="67"/>
      <c r="G9" s="67"/>
      <c r="H9" s="63"/>
      <c r="I9" s="64"/>
    </row>
    <row r="10" spans="1:11" s="14" customFormat="1" ht="19.5" customHeight="1" x14ac:dyDescent="0.2">
      <c r="A10" s="9" t="s">
        <v>9</v>
      </c>
      <c r="B10" s="10" t="s">
        <v>10</v>
      </c>
      <c r="C10" s="10"/>
      <c r="D10" s="11"/>
      <c r="E10" s="11"/>
      <c r="F10" s="12">
        <f>SUM(F11:F16)</f>
        <v>117896.73271000001</v>
      </c>
      <c r="G10" s="12">
        <f>SUM(G11:G16)</f>
        <v>112506.12411</v>
      </c>
      <c r="H10" s="13">
        <f t="shared" ref="H10:H55" si="0">G10/F10</f>
        <v>0.95427686182568161</v>
      </c>
      <c r="I10" s="47">
        <f>G10/G55</f>
        <v>9.0508561222327866E-2</v>
      </c>
      <c r="K10" s="44"/>
    </row>
    <row r="11" spans="1:11" s="14" customFormat="1" ht="27" customHeight="1" x14ac:dyDescent="0.2">
      <c r="A11" s="21" t="s">
        <v>73</v>
      </c>
      <c r="B11" s="23" t="s">
        <v>10</v>
      </c>
      <c r="C11" s="23" t="s">
        <v>28</v>
      </c>
      <c r="D11" s="18"/>
      <c r="E11" s="18"/>
      <c r="F11" s="56">
        <v>6055.9851699999999</v>
      </c>
      <c r="G11" s="58">
        <v>5831.1697899999999</v>
      </c>
      <c r="H11" s="52">
        <f t="shared" ref="H11:H12" si="1">G11/F11</f>
        <v>0.96287715810241981</v>
      </c>
      <c r="I11" s="48">
        <f>G11/G55</f>
        <v>4.6910405287803646E-3</v>
      </c>
      <c r="K11" s="44"/>
    </row>
    <row r="12" spans="1:11" s="14" customFormat="1" ht="40.5" customHeight="1" x14ac:dyDescent="0.2">
      <c r="A12" s="21" t="s">
        <v>74</v>
      </c>
      <c r="B12" s="23" t="s">
        <v>10</v>
      </c>
      <c r="C12" s="23" t="s">
        <v>11</v>
      </c>
      <c r="D12" s="18"/>
      <c r="E12" s="18"/>
      <c r="F12" s="56">
        <v>434.68599999999998</v>
      </c>
      <c r="G12" s="58">
        <v>342.7561</v>
      </c>
      <c r="H12" s="52">
        <f t="shared" si="1"/>
        <v>0.78851423786365338</v>
      </c>
      <c r="I12" s="48">
        <f>G12/G55</f>
        <v>2.757393138069978E-4</v>
      </c>
      <c r="K12" s="44"/>
    </row>
    <row r="13" spans="1:11" ht="37.5" customHeight="1" x14ac:dyDescent="0.2">
      <c r="A13" s="21" t="s">
        <v>13</v>
      </c>
      <c r="B13" s="22" t="s">
        <v>10</v>
      </c>
      <c r="C13" s="23" t="s">
        <v>14</v>
      </c>
      <c r="D13" s="18" t="s">
        <v>15</v>
      </c>
      <c r="E13" s="24"/>
      <c r="F13" s="49">
        <v>47545.463150000003</v>
      </c>
      <c r="G13" s="58">
        <v>47305.087189999998</v>
      </c>
      <c r="H13" s="52">
        <f>G13/F13</f>
        <v>0.9949442923872327</v>
      </c>
      <c r="I13" s="48">
        <f>G13/G55</f>
        <v>3.8055842861296423E-2</v>
      </c>
    </row>
    <row r="14" spans="1:11" ht="18" customHeight="1" x14ac:dyDescent="0.2">
      <c r="A14" s="21" t="s">
        <v>16</v>
      </c>
      <c r="B14" s="22" t="s">
        <v>10</v>
      </c>
      <c r="C14" s="23" t="s">
        <v>17</v>
      </c>
      <c r="D14" s="18"/>
      <c r="E14" s="24"/>
      <c r="F14" s="49">
        <v>1.4</v>
      </c>
      <c r="G14" s="58">
        <v>0</v>
      </c>
      <c r="H14" s="52">
        <f t="shared" si="0"/>
        <v>0</v>
      </c>
      <c r="I14" s="48">
        <f>G14/G55</f>
        <v>0</v>
      </c>
    </row>
    <row r="15" spans="1:11" ht="18" customHeight="1" x14ac:dyDescent="0.2">
      <c r="A15" s="15" t="s">
        <v>21</v>
      </c>
      <c r="B15" s="16" t="s">
        <v>10</v>
      </c>
      <c r="C15" s="16" t="s">
        <v>22</v>
      </c>
      <c r="D15" s="18" t="s">
        <v>23</v>
      </c>
      <c r="E15" s="18"/>
      <c r="F15" s="51">
        <v>1093.47082</v>
      </c>
      <c r="G15" s="58">
        <v>0</v>
      </c>
      <c r="H15" s="52">
        <f t="shared" si="0"/>
        <v>0</v>
      </c>
      <c r="I15" s="48">
        <f>G15/G55</f>
        <v>0</v>
      </c>
    </row>
    <row r="16" spans="1:11" ht="18" customHeight="1" x14ac:dyDescent="0.2">
      <c r="A16" s="25" t="s">
        <v>24</v>
      </c>
      <c r="B16" s="22" t="s">
        <v>10</v>
      </c>
      <c r="C16" s="22" t="s">
        <v>25</v>
      </c>
      <c r="D16" s="18" t="s">
        <v>26</v>
      </c>
      <c r="E16" s="18" t="s">
        <v>19</v>
      </c>
      <c r="F16" s="51">
        <v>62765.727570000003</v>
      </c>
      <c r="G16" s="58">
        <v>59027.11103</v>
      </c>
      <c r="H16" s="52">
        <f t="shared" si="0"/>
        <v>0.94043538273605642</v>
      </c>
      <c r="I16" s="48">
        <f>G16/G55</f>
        <v>4.7485938518444085E-2</v>
      </c>
    </row>
    <row r="17" spans="1:9" s="14" customFormat="1" ht="19.5" customHeight="1" x14ac:dyDescent="0.2">
      <c r="A17" s="9" t="s">
        <v>27</v>
      </c>
      <c r="B17" s="26" t="s">
        <v>28</v>
      </c>
      <c r="C17" s="26"/>
      <c r="D17" s="11"/>
      <c r="E17" s="11"/>
      <c r="F17" s="53">
        <f>F18</f>
        <v>1698.1</v>
      </c>
      <c r="G17" s="53">
        <f>G18</f>
        <v>1698.1</v>
      </c>
      <c r="H17" s="54">
        <f t="shared" si="0"/>
        <v>1</v>
      </c>
      <c r="I17" s="47">
        <f>G17/G55</f>
        <v>1.3660819713366529E-3</v>
      </c>
    </row>
    <row r="18" spans="1:9" s="14" customFormat="1" ht="18" customHeight="1" x14ac:dyDescent="0.2">
      <c r="A18" s="21" t="s">
        <v>29</v>
      </c>
      <c r="B18" s="22" t="s">
        <v>28</v>
      </c>
      <c r="C18" s="22" t="s">
        <v>11</v>
      </c>
      <c r="D18" s="18" t="s">
        <v>12</v>
      </c>
      <c r="E18" s="18"/>
      <c r="F18" s="51">
        <v>1698.1</v>
      </c>
      <c r="G18" s="49">
        <v>1698.1</v>
      </c>
      <c r="H18" s="52">
        <f t="shared" si="0"/>
        <v>1</v>
      </c>
      <c r="I18" s="48">
        <f>G18/G55</f>
        <v>1.3660819713366529E-3</v>
      </c>
    </row>
    <row r="19" spans="1:9" s="14" customFormat="1" ht="30" customHeight="1" x14ac:dyDescent="0.2">
      <c r="A19" s="9" t="s">
        <v>88</v>
      </c>
      <c r="B19" s="26" t="s">
        <v>11</v>
      </c>
      <c r="C19" s="26"/>
      <c r="D19" s="11"/>
      <c r="E19" s="11"/>
      <c r="F19" s="57">
        <f>F20+F21</f>
        <v>3833.8177999999998</v>
      </c>
      <c r="G19" s="57">
        <f>G20+G21</f>
        <v>3442.0830000000001</v>
      </c>
      <c r="H19" s="52">
        <f t="shared" ref="H19:H21" si="2">G19/F19</f>
        <v>0.89782122666340591</v>
      </c>
      <c r="I19" s="48">
        <f>G19/G55</f>
        <v>2.7690757494519646E-3</v>
      </c>
    </row>
    <row r="20" spans="1:9" s="14" customFormat="1" ht="18" customHeight="1" x14ac:dyDescent="0.2">
      <c r="A20" s="21" t="s">
        <v>89</v>
      </c>
      <c r="B20" s="22" t="s">
        <v>11</v>
      </c>
      <c r="C20" s="22" t="s">
        <v>30</v>
      </c>
      <c r="D20" s="18"/>
      <c r="E20" s="18"/>
      <c r="F20" s="51">
        <v>833.81780000000003</v>
      </c>
      <c r="G20" s="49">
        <v>832.49300000000005</v>
      </c>
      <c r="H20" s="52">
        <f t="shared" si="2"/>
        <v>0.99841116368587957</v>
      </c>
      <c r="I20" s="48">
        <f>G20/G55</f>
        <v>6.697212640974998E-4</v>
      </c>
    </row>
    <row r="21" spans="1:9" s="14" customFormat="1" ht="27" customHeight="1" x14ac:dyDescent="0.2">
      <c r="A21" s="21" t="s">
        <v>90</v>
      </c>
      <c r="B21" s="22" t="s">
        <v>11</v>
      </c>
      <c r="C21" s="22" t="s">
        <v>57</v>
      </c>
      <c r="D21" s="18"/>
      <c r="E21" s="18"/>
      <c r="F21" s="51">
        <v>3000</v>
      </c>
      <c r="G21" s="49">
        <v>2609.59</v>
      </c>
      <c r="H21" s="52">
        <f t="shared" si="2"/>
        <v>0.86986333333333343</v>
      </c>
      <c r="I21" s="48">
        <f>G21/G55</f>
        <v>2.0993544853544648E-3</v>
      </c>
    </row>
    <row r="22" spans="1:9" s="30" customFormat="1" ht="19.5" customHeight="1" x14ac:dyDescent="0.2">
      <c r="A22" s="29" t="s">
        <v>31</v>
      </c>
      <c r="B22" s="26" t="s">
        <v>14</v>
      </c>
      <c r="C22" s="26"/>
      <c r="D22" s="11" t="s">
        <v>23</v>
      </c>
      <c r="E22" s="11" t="s">
        <v>19</v>
      </c>
      <c r="F22" s="55">
        <f>SUM(F23:F27)</f>
        <v>30471.787529999998</v>
      </c>
      <c r="G22" s="55">
        <f>SUM(G23:G27)</f>
        <v>22939.05833</v>
      </c>
      <c r="H22" s="54">
        <f t="shared" si="0"/>
        <v>0.75279660923784342</v>
      </c>
      <c r="I22" s="47">
        <f>G22/G55</f>
        <v>1.8453939122579865E-2</v>
      </c>
    </row>
    <row r="23" spans="1:9" ht="18" customHeight="1" x14ac:dyDescent="0.2">
      <c r="A23" s="31" t="s">
        <v>32</v>
      </c>
      <c r="B23" s="22" t="s">
        <v>14</v>
      </c>
      <c r="C23" s="22" t="s">
        <v>10</v>
      </c>
      <c r="D23" s="18"/>
      <c r="E23" s="18"/>
      <c r="F23" s="50">
        <v>578.726</v>
      </c>
      <c r="G23" s="58">
        <v>578.726</v>
      </c>
      <c r="H23" s="52">
        <f t="shared" si="0"/>
        <v>1</v>
      </c>
      <c r="I23" s="48">
        <f>G23/G55</f>
        <v>4.6557161235720858E-4</v>
      </c>
    </row>
    <row r="24" spans="1:9" ht="18" customHeight="1" x14ac:dyDescent="0.2">
      <c r="A24" s="31" t="s">
        <v>33</v>
      </c>
      <c r="B24" s="22" t="s">
        <v>14</v>
      </c>
      <c r="C24" s="22" t="s">
        <v>17</v>
      </c>
      <c r="D24" s="18" t="s">
        <v>34</v>
      </c>
      <c r="E24" s="18"/>
      <c r="F24" s="51">
        <v>951.2</v>
      </c>
      <c r="G24" s="58">
        <v>474.04056000000003</v>
      </c>
      <c r="H24" s="52">
        <f t="shared" si="0"/>
        <v>0.49836055508830951</v>
      </c>
      <c r="I24" s="48">
        <f>G24/G55</f>
        <v>3.8135460968042576E-4</v>
      </c>
    </row>
    <row r="25" spans="1:9" ht="18" customHeight="1" x14ac:dyDescent="0.2">
      <c r="A25" s="31" t="s">
        <v>75</v>
      </c>
      <c r="B25" s="22" t="s">
        <v>14</v>
      </c>
      <c r="C25" s="22" t="s">
        <v>53</v>
      </c>
      <c r="D25" s="18"/>
      <c r="E25" s="18"/>
      <c r="F25" s="51">
        <v>2471.5</v>
      </c>
      <c r="G25" s="58">
        <v>2421.4162099999999</v>
      </c>
      <c r="H25" s="52">
        <f t="shared" si="0"/>
        <v>0.97973546833906533</v>
      </c>
      <c r="I25" s="48">
        <f>G25/G55</f>
        <v>1.94797304610054E-3</v>
      </c>
    </row>
    <row r="26" spans="1:9" ht="18" customHeight="1" x14ac:dyDescent="0.2">
      <c r="A26" s="31" t="s">
        <v>35</v>
      </c>
      <c r="B26" s="22" t="s">
        <v>14</v>
      </c>
      <c r="C26" s="22" t="s">
        <v>30</v>
      </c>
      <c r="D26" s="18"/>
      <c r="E26" s="18"/>
      <c r="F26" s="51">
        <v>26370.361529999998</v>
      </c>
      <c r="G26" s="58">
        <v>19464.87556</v>
      </c>
      <c r="H26" s="52">
        <f t="shared" si="0"/>
        <v>0.73813457346255817</v>
      </c>
      <c r="I26" s="48">
        <f>G26/G55</f>
        <v>1.5659039854441694E-2</v>
      </c>
    </row>
    <row r="27" spans="1:9" ht="18" customHeight="1" x14ac:dyDescent="0.2">
      <c r="A27" s="31" t="s">
        <v>36</v>
      </c>
      <c r="B27" s="22" t="s">
        <v>14</v>
      </c>
      <c r="C27" s="22" t="s">
        <v>37</v>
      </c>
      <c r="D27" s="18" t="s">
        <v>34</v>
      </c>
      <c r="E27" s="18" t="s">
        <v>19</v>
      </c>
      <c r="F27" s="51">
        <v>100</v>
      </c>
      <c r="G27" s="58">
        <v>0</v>
      </c>
      <c r="H27" s="52">
        <f t="shared" si="0"/>
        <v>0</v>
      </c>
      <c r="I27" s="48">
        <f>G27/G55</f>
        <v>0</v>
      </c>
    </row>
    <row r="28" spans="1:9" s="34" customFormat="1" ht="19.5" customHeight="1" x14ac:dyDescent="0.2">
      <c r="A28" s="29" t="s">
        <v>38</v>
      </c>
      <c r="B28" s="26" t="s">
        <v>17</v>
      </c>
      <c r="C28" s="26"/>
      <c r="D28" s="33"/>
      <c r="E28" s="33"/>
      <c r="F28" s="55">
        <f>SUM(F29:F31)</f>
        <v>483280.87242000003</v>
      </c>
      <c r="G28" s="55">
        <f>SUM(G29:G31)</f>
        <v>481768.91318999999</v>
      </c>
      <c r="H28" s="54">
        <f t="shared" si="0"/>
        <v>0.99687146891945255</v>
      </c>
      <c r="I28" s="47">
        <f>G28/G55</f>
        <v>0.38757189014740712</v>
      </c>
    </row>
    <row r="29" spans="1:9" ht="18" customHeight="1" x14ac:dyDescent="0.2">
      <c r="A29" s="35" t="s">
        <v>39</v>
      </c>
      <c r="B29" s="36" t="s">
        <v>17</v>
      </c>
      <c r="C29" s="36" t="s">
        <v>10</v>
      </c>
      <c r="D29" s="18" t="s">
        <v>40</v>
      </c>
      <c r="E29" s="18"/>
      <c r="F29" s="51">
        <v>438374.2941</v>
      </c>
      <c r="G29" s="58">
        <v>438137.19838999998</v>
      </c>
      <c r="H29" s="52">
        <f t="shared" si="0"/>
        <v>0.99945914778035339</v>
      </c>
      <c r="I29" s="48">
        <f>G29/G55</f>
        <v>0.35247118997263377</v>
      </c>
    </row>
    <row r="30" spans="1:9" ht="18" customHeight="1" x14ac:dyDescent="0.2">
      <c r="A30" s="31" t="s">
        <v>41</v>
      </c>
      <c r="B30" s="22" t="s">
        <v>17</v>
      </c>
      <c r="C30" s="22" t="s">
        <v>28</v>
      </c>
      <c r="D30" s="18" t="s">
        <v>40</v>
      </c>
      <c r="E30" s="18" t="s">
        <v>19</v>
      </c>
      <c r="F30" s="51">
        <v>13583.895</v>
      </c>
      <c r="G30" s="58">
        <v>12782.67634</v>
      </c>
      <c r="H30" s="52">
        <f t="shared" si="0"/>
        <v>0.94101701610620514</v>
      </c>
      <c r="I30" s="48">
        <f>G30/G55</f>
        <v>1.0283365934577229E-2</v>
      </c>
    </row>
    <row r="31" spans="1:9" ht="18" customHeight="1" x14ac:dyDescent="0.2">
      <c r="A31" s="31" t="s">
        <v>42</v>
      </c>
      <c r="B31" s="22" t="s">
        <v>17</v>
      </c>
      <c r="C31" s="22" t="s">
        <v>11</v>
      </c>
      <c r="D31" s="18"/>
      <c r="E31" s="18"/>
      <c r="F31" s="51">
        <v>31322.68332</v>
      </c>
      <c r="G31" s="58">
        <v>30849.03846</v>
      </c>
      <c r="H31" s="52">
        <f t="shared" si="0"/>
        <v>0.98487853498497779</v>
      </c>
      <c r="I31" s="48">
        <f>G31/G55</f>
        <v>2.4817334240196116E-2</v>
      </c>
    </row>
    <row r="32" spans="1:9" ht="18" customHeight="1" x14ac:dyDescent="0.2">
      <c r="A32" s="29" t="s">
        <v>82</v>
      </c>
      <c r="B32" s="26" t="s">
        <v>18</v>
      </c>
      <c r="C32" s="26" t="s">
        <v>83</v>
      </c>
      <c r="D32" s="18"/>
      <c r="E32" s="18"/>
      <c r="F32" s="57">
        <f>F33</f>
        <v>216.3</v>
      </c>
      <c r="G32" s="59">
        <f>G33</f>
        <v>0</v>
      </c>
      <c r="H32" s="54">
        <f t="shared" ref="H32:H33" si="3">G32/F32</f>
        <v>0</v>
      </c>
      <c r="I32" s="47">
        <f>G32/G55</f>
        <v>0</v>
      </c>
    </row>
    <row r="33" spans="1:9" ht="18" customHeight="1" x14ac:dyDescent="0.2">
      <c r="A33" s="31" t="s">
        <v>81</v>
      </c>
      <c r="B33" s="22" t="s">
        <v>18</v>
      </c>
      <c r="C33" s="22" t="s">
        <v>17</v>
      </c>
      <c r="D33" s="18"/>
      <c r="E33" s="18"/>
      <c r="F33" s="51">
        <v>216.3</v>
      </c>
      <c r="G33" s="58">
        <v>0</v>
      </c>
      <c r="H33" s="52">
        <f t="shared" si="3"/>
        <v>0</v>
      </c>
      <c r="I33" s="48">
        <f>G33/G55</f>
        <v>0</v>
      </c>
    </row>
    <row r="34" spans="1:9" s="30" customFormat="1" ht="19.5" customHeight="1" x14ac:dyDescent="0.2">
      <c r="A34" s="9" t="s">
        <v>43</v>
      </c>
      <c r="B34" s="26" t="s">
        <v>20</v>
      </c>
      <c r="C34" s="10"/>
      <c r="D34" s="11" t="s">
        <v>44</v>
      </c>
      <c r="E34" s="11"/>
      <c r="F34" s="53">
        <f>SUM(F35:F39)</f>
        <v>516117.77848000004</v>
      </c>
      <c r="G34" s="53">
        <f>SUM(G35:G39)</f>
        <v>506839.20865999995</v>
      </c>
      <c r="H34" s="54">
        <f t="shared" si="0"/>
        <v>0.9820223789861956</v>
      </c>
      <c r="I34" s="47">
        <f>G34/G55</f>
        <v>0.40774036000056652</v>
      </c>
    </row>
    <row r="35" spans="1:9" ht="18" customHeight="1" x14ac:dyDescent="0.2">
      <c r="A35" s="15" t="s">
        <v>45</v>
      </c>
      <c r="B35" s="16" t="s">
        <v>20</v>
      </c>
      <c r="C35" s="17" t="s">
        <v>10</v>
      </c>
      <c r="D35" s="18" t="s">
        <v>44</v>
      </c>
      <c r="E35" s="18" t="s">
        <v>19</v>
      </c>
      <c r="F35" s="51">
        <v>127421.85058</v>
      </c>
      <c r="G35" s="58">
        <v>125494.05081</v>
      </c>
      <c r="H35" s="52">
        <f t="shared" si="0"/>
        <v>0.98487072851928437</v>
      </c>
      <c r="I35" s="48">
        <f>G35/G55</f>
        <v>0.10095704629971551</v>
      </c>
    </row>
    <row r="36" spans="1:9" ht="18" customHeight="1" x14ac:dyDescent="0.2">
      <c r="A36" s="21" t="s">
        <v>46</v>
      </c>
      <c r="B36" s="22" t="s">
        <v>20</v>
      </c>
      <c r="C36" s="23" t="s">
        <v>28</v>
      </c>
      <c r="D36" s="18" t="s">
        <v>47</v>
      </c>
      <c r="E36" s="18"/>
      <c r="F36" s="51">
        <v>317324.98241</v>
      </c>
      <c r="G36" s="58">
        <v>310003.52516999998</v>
      </c>
      <c r="H36" s="52">
        <f t="shared" si="0"/>
        <v>0.97692757379392103</v>
      </c>
      <c r="I36" s="48">
        <f>G36/G55</f>
        <v>0.24939062881193411</v>
      </c>
    </row>
    <row r="37" spans="1:9" ht="18" customHeight="1" x14ac:dyDescent="0.2">
      <c r="A37" s="21" t="s">
        <v>48</v>
      </c>
      <c r="B37" s="22" t="s">
        <v>20</v>
      </c>
      <c r="C37" s="23" t="s">
        <v>11</v>
      </c>
      <c r="D37" s="18"/>
      <c r="E37" s="18"/>
      <c r="F37" s="51">
        <v>44888.21</v>
      </c>
      <c r="G37" s="58">
        <v>44888.21</v>
      </c>
      <c r="H37" s="52">
        <f t="shared" si="0"/>
        <v>1</v>
      </c>
      <c r="I37" s="48">
        <f>G37/G55</f>
        <v>3.6111521351259446E-2</v>
      </c>
    </row>
    <row r="38" spans="1:9" ht="18" customHeight="1" x14ac:dyDescent="0.2">
      <c r="A38" s="21" t="s">
        <v>49</v>
      </c>
      <c r="B38" s="22" t="s">
        <v>20</v>
      </c>
      <c r="C38" s="23" t="s">
        <v>20</v>
      </c>
      <c r="D38" s="18" t="s">
        <v>47</v>
      </c>
      <c r="E38" s="18" t="s">
        <v>19</v>
      </c>
      <c r="F38" s="51">
        <v>500.87400000000002</v>
      </c>
      <c r="G38" s="58">
        <v>494.84253999999999</v>
      </c>
      <c r="H38" s="52">
        <f t="shared" si="0"/>
        <v>0.98795812919017545</v>
      </c>
      <c r="I38" s="48">
        <f>G38/G55</f>
        <v>3.9808931897087133E-4</v>
      </c>
    </row>
    <row r="39" spans="1:9" ht="18" customHeight="1" x14ac:dyDescent="0.2">
      <c r="A39" s="21" t="s">
        <v>50</v>
      </c>
      <c r="B39" s="22" t="s">
        <v>20</v>
      </c>
      <c r="C39" s="23" t="s">
        <v>30</v>
      </c>
      <c r="D39" s="18" t="s">
        <v>51</v>
      </c>
      <c r="E39" s="18"/>
      <c r="F39" s="51">
        <v>25981.861489999999</v>
      </c>
      <c r="G39" s="58">
        <v>25958.580139999998</v>
      </c>
      <c r="H39" s="52">
        <f t="shared" si="0"/>
        <v>0.9991039383375605</v>
      </c>
      <c r="I39" s="48">
        <f>G39/G55</f>
        <v>2.0883074218686584E-2</v>
      </c>
    </row>
    <row r="40" spans="1:9" s="30" customFormat="1" ht="19.5" customHeight="1" x14ac:dyDescent="0.2">
      <c r="A40" s="9" t="s">
        <v>52</v>
      </c>
      <c r="B40" s="10" t="s">
        <v>53</v>
      </c>
      <c r="C40" s="10"/>
      <c r="D40" s="11" t="s">
        <v>51</v>
      </c>
      <c r="E40" s="11" t="s">
        <v>19</v>
      </c>
      <c r="F40" s="53">
        <f>SUM(F41:F41)</f>
        <v>74757.768670000005</v>
      </c>
      <c r="G40" s="53">
        <f>SUM(G41:G41)</f>
        <v>74388.549140000003</v>
      </c>
      <c r="H40" s="54">
        <f t="shared" si="0"/>
        <v>0.99506112158550597</v>
      </c>
      <c r="I40" s="47">
        <f>G40/G55</f>
        <v>5.9843858344057886E-2</v>
      </c>
    </row>
    <row r="41" spans="1:9" ht="18" customHeight="1" x14ac:dyDescent="0.2">
      <c r="A41" s="21" t="s">
        <v>54</v>
      </c>
      <c r="B41" s="23" t="s">
        <v>53</v>
      </c>
      <c r="C41" s="23" t="s">
        <v>10</v>
      </c>
      <c r="D41" s="38" t="s">
        <v>55</v>
      </c>
      <c r="E41" s="38"/>
      <c r="F41" s="50">
        <v>74757.768670000005</v>
      </c>
      <c r="G41" s="49">
        <v>74388.549140000003</v>
      </c>
      <c r="H41" s="52">
        <f t="shared" si="0"/>
        <v>0.99506112158550597</v>
      </c>
      <c r="I41" s="48">
        <f>G41/G55</f>
        <v>5.9843858344057886E-2</v>
      </c>
    </row>
    <row r="42" spans="1:9" s="39" customFormat="1" ht="19.5" customHeight="1" x14ac:dyDescent="0.2">
      <c r="A42" s="9" t="s">
        <v>56</v>
      </c>
      <c r="B42" s="26" t="s">
        <v>57</v>
      </c>
      <c r="C42" s="10"/>
      <c r="D42" s="18" t="s">
        <v>58</v>
      </c>
      <c r="E42" s="18"/>
      <c r="F42" s="53">
        <f>SUM(F43:F46)</f>
        <v>19431.956820000003</v>
      </c>
      <c r="G42" s="53">
        <f>SUM(G43:G46)</f>
        <v>18433.251039999999</v>
      </c>
      <c r="H42" s="54">
        <f t="shared" si="0"/>
        <v>0.94860498151312778</v>
      </c>
      <c r="I42" s="47">
        <f>G42/G55</f>
        <v>1.482912191205854E-2</v>
      </c>
    </row>
    <row r="43" spans="1:9" ht="18" customHeight="1" x14ac:dyDescent="0.2">
      <c r="A43" s="21" t="s">
        <v>59</v>
      </c>
      <c r="B43" s="22" t="s">
        <v>57</v>
      </c>
      <c r="C43" s="23" t="s">
        <v>10</v>
      </c>
      <c r="D43" s="18" t="s">
        <v>58</v>
      </c>
      <c r="E43" s="38" t="s">
        <v>19</v>
      </c>
      <c r="F43" s="50">
        <v>328.40600000000001</v>
      </c>
      <c r="G43" s="58">
        <v>326.15600000000001</v>
      </c>
      <c r="H43" s="52">
        <f t="shared" si="0"/>
        <v>0.99314872444474223</v>
      </c>
      <c r="I43" s="48">
        <f>G43/G55</f>
        <v>2.6238491928819114E-4</v>
      </c>
    </row>
    <row r="44" spans="1:9" ht="18" customHeight="1" x14ac:dyDescent="0.2">
      <c r="A44" s="21" t="s">
        <v>60</v>
      </c>
      <c r="B44" s="22" t="s">
        <v>57</v>
      </c>
      <c r="C44" s="23" t="s">
        <v>11</v>
      </c>
      <c r="D44" s="38" t="s">
        <v>61</v>
      </c>
      <c r="E44" s="38"/>
      <c r="F44" s="50">
        <v>7874.8119999999999</v>
      </c>
      <c r="G44" s="58">
        <v>7860.0995400000002</v>
      </c>
      <c r="H44" s="52">
        <f t="shared" si="0"/>
        <v>0.99813170650931093</v>
      </c>
      <c r="I44" s="48">
        <f>G44/G55</f>
        <v>6.3232673426214707E-3</v>
      </c>
    </row>
    <row r="45" spans="1:9" ht="18" customHeight="1" x14ac:dyDescent="0.2">
      <c r="A45" s="21" t="s">
        <v>62</v>
      </c>
      <c r="B45" s="22" t="s">
        <v>57</v>
      </c>
      <c r="C45" s="23" t="s">
        <v>14</v>
      </c>
      <c r="D45" s="38" t="s">
        <v>61</v>
      </c>
      <c r="E45" s="38" t="s">
        <v>19</v>
      </c>
      <c r="F45" s="50">
        <v>9280.8388200000009</v>
      </c>
      <c r="G45" s="58">
        <v>9277.1222699999998</v>
      </c>
      <c r="H45" s="52">
        <f t="shared" si="0"/>
        <v>0.99959954589535682</v>
      </c>
      <c r="I45" s="48">
        <f>G45/G55</f>
        <v>7.4632291849318451E-3</v>
      </c>
    </row>
    <row r="46" spans="1:9" ht="18" customHeight="1" x14ac:dyDescent="0.2">
      <c r="A46" s="28" t="s">
        <v>63</v>
      </c>
      <c r="B46" s="22" t="s">
        <v>57</v>
      </c>
      <c r="C46" s="23" t="s">
        <v>18</v>
      </c>
      <c r="D46" s="38"/>
      <c r="E46" s="38"/>
      <c r="F46" s="50">
        <v>1947.9</v>
      </c>
      <c r="G46" s="58">
        <v>969.87323000000004</v>
      </c>
      <c r="H46" s="52">
        <f t="shared" si="0"/>
        <v>0.49790709482006262</v>
      </c>
      <c r="I46" s="48">
        <f>G46/G55</f>
        <v>7.80240465217035E-4</v>
      </c>
    </row>
    <row r="47" spans="1:9" ht="19.5" customHeight="1" x14ac:dyDescent="0.2">
      <c r="A47" s="9" t="s">
        <v>64</v>
      </c>
      <c r="B47" s="26" t="s">
        <v>22</v>
      </c>
      <c r="C47" s="10"/>
      <c r="D47" s="18" t="s">
        <v>65</v>
      </c>
      <c r="E47" s="18" t="s">
        <v>19</v>
      </c>
      <c r="F47" s="53">
        <f>F48+F49+F50</f>
        <v>18341.074430000001</v>
      </c>
      <c r="G47" s="53">
        <f>G48+G49+G50</f>
        <v>18252.527009999998</v>
      </c>
      <c r="H47" s="54">
        <f t="shared" si="0"/>
        <v>0.99517217923421275</v>
      </c>
      <c r="I47" s="47">
        <f>G47/G55</f>
        <v>1.4683733631527179E-2</v>
      </c>
    </row>
    <row r="48" spans="1:9" ht="16.5" customHeight="1" x14ac:dyDescent="0.2">
      <c r="A48" s="21" t="s">
        <v>66</v>
      </c>
      <c r="B48" s="22" t="s">
        <v>22</v>
      </c>
      <c r="C48" s="23" t="s">
        <v>10</v>
      </c>
      <c r="D48" s="38"/>
      <c r="E48" s="38"/>
      <c r="F48" s="49">
        <v>13325.774429999999</v>
      </c>
      <c r="G48" s="60">
        <v>13237.355009999999</v>
      </c>
      <c r="H48" s="52">
        <f t="shared" si="0"/>
        <v>0.993364781877071</v>
      </c>
      <c r="I48" s="48">
        <f>G48/G55</f>
        <v>1.064914435389195E-2</v>
      </c>
    </row>
    <row r="49" spans="1:9" ht="19.5" customHeight="1" x14ac:dyDescent="0.2">
      <c r="A49" s="21" t="s">
        <v>67</v>
      </c>
      <c r="B49" s="22" t="s">
        <v>22</v>
      </c>
      <c r="C49" s="23" t="s">
        <v>28</v>
      </c>
      <c r="D49" s="38"/>
      <c r="E49" s="38"/>
      <c r="F49" s="50">
        <v>15.3</v>
      </c>
      <c r="G49" s="60">
        <v>15.172000000000001</v>
      </c>
      <c r="H49" s="20">
        <f t="shared" si="0"/>
        <v>0.99163398692810456</v>
      </c>
      <c r="I49" s="48">
        <f>G49/G55</f>
        <v>1.2205521270313703E-5</v>
      </c>
    </row>
    <row r="50" spans="1:9" ht="19.5" customHeight="1" x14ac:dyDescent="0.2">
      <c r="A50" s="21" t="s">
        <v>80</v>
      </c>
      <c r="B50" s="22" t="s">
        <v>22</v>
      </c>
      <c r="C50" s="23" t="s">
        <v>11</v>
      </c>
      <c r="D50" s="38"/>
      <c r="E50" s="38"/>
      <c r="F50" s="32">
        <v>5000</v>
      </c>
      <c r="G50" s="60">
        <v>5000</v>
      </c>
      <c r="H50" s="20">
        <f t="shared" ref="H50" si="4">G50/F50</f>
        <v>1</v>
      </c>
      <c r="I50" s="48">
        <f>G50/G55</f>
        <v>4.0223837563649169E-3</v>
      </c>
    </row>
    <row r="51" spans="1:9" ht="19.5" customHeight="1" x14ac:dyDescent="0.2">
      <c r="A51" s="9" t="s">
        <v>68</v>
      </c>
      <c r="B51" s="10" t="s">
        <v>37</v>
      </c>
      <c r="C51" s="10"/>
      <c r="D51" s="38" t="s">
        <v>69</v>
      </c>
      <c r="E51" s="38" t="s">
        <v>19</v>
      </c>
      <c r="F51" s="27">
        <f>F52</f>
        <v>950</v>
      </c>
      <c r="G51" s="37">
        <f>G52</f>
        <v>950</v>
      </c>
      <c r="H51" s="13">
        <f t="shared" si="0"/>
        <v>1</v>
      </c>
      <c r="I51" s="47">
        <f>G51/G55</f>
        <v>7.642529137093342E-4</v>
      </c>
    </row>
    <row r="52" spans="1:9" s="40" customFormat="1" ht="18" customHeight="1" x14ac:dyDescent="0.2">
      <c r="A52" s="21" t="s">
        <v>70</v>
      </c>
      <c r="B52" s="23" t="s">
        <v>37</v>
      </c>
      <c r="C52" s="23" t="s">
        <v>28</v>
      </c>
      <c r="D52" s="38" t="s">
        <v>71</v>
      </c>
      <c r="E52" s="38"/>
      <c r="F52" s="32">
        <v>950</v>
      </c>
      <c r="G52" s="19">
        <v>950</v>
      </c>
      <c r="H52" s="20">
        <f t="shared" si="0"/>
        <v>1</v>
      </c>
      <c r="I52" s="48">
        <f>G52/G55</f>
        <v>7.642529137093342E-4</v>
      </c>
    </row>
    <row r="53" spans="1:9" s="40" customFormat="1" ht="16.5" customHeight="1" x14ac:dyDescent="0.2">
      <c r="A53" s="9" t="s">
        <v>87</v>
      </c>
      <c r="B53" s="10" t="s">
        <v>25</v>
      </c>
      <c r="C53" s="10"/>
      <c r="D53" s="41"/>
      <c r="E53" s="41"/>
      <c r="F53" s="68">
        <f>F54</f>
        <v>5405</v>
      </c>
      <c r="G53" s="37">
        <f>G54</f>
        <v>1826.1869999999999</v>
      </c>
      <c r="H53" s="20">
        <f t="shared" ref="H53:H54" si="5">G53/F53</f>
        <v>0.33786993524514336</v>
      </c>
      <c r="I53" s="48">
        <f>G53/G55</f>
        <v>1.4691249849769555E-3</v>
      </c>
    </row>
    <row r="54" spans="1:9" s="40" customFormat="1" ht="25.5" customHeight="1" x14ac:dyDescent="0.2">
      <c r="A54" s="21" t="s">
        <v>86</v>
      </c>
      <c r="B54" s="23" t="s">
        <v>25</v>
      </c>
      <c r="C54" s="23" t="s">
        <v>10</v>
      </c>
      <c r="D54" s="38"/>
      <c r="E54" s="38"/>
      <c r="F54" s="32">
        <v>5405</v>
      </c>
      <c r="G54" s="19">
        <v>1826.1869999999999</v>
      </c>
      <c r="H54" s="20">
        <f t="shared" si="5"/>
        <v>0.33786993524514336</v>
      </c>
      <c r="I54" s="48">
        <f>G54/G55</f>
        <v>1.4691249849769555E-3</v>
      </c>
    </row>
    <row r="55" spans="1:9" s="43" customFormat="1" ht="21" customHeight="1" x14ac:dyDescent="0.2">
      <c r="A55" s="9" t="s">
        <v>72</v>
      </c>
      <c r="B55" s="26"/>
      <c r="C55" s="42"/>
      <c r="D55" s="18" t="s">
        <v>34</v>
      </c>
      <c r="E55" s="18" t="s">
        <v>19</v>
      </c>
      <c r="F55" s="12">
        <f>F10+F17+F19+F22+F28+F32+F34+F40+F42+F47+F51+F53</f>
        <v>1272401.1888600001</v>
      </c>
      <c r="G55" s="12">
        <f>G10+G17+G22+G28+G34+G40+G42+G47+G51+G32+G19+G54</f>
        <v>1243044.0014800001</v>
      </c>
      <c r="H55" s="13">
        <f t="shared" si="0"/>
        <v>0.9769277271688952</v>
      </c>
      <c r="I55" s="47">
        <f>G55/G55</f>
        <v>1</v>
      </c>
    </row>
    <row r="56" spans="1:9" ht="15.75" customHeight="1" x14ac:dyDescent="0.2">
      <c r="A56" t="s">
        <v>77</v>
      </c>
    </row>
  </sheetData>
  <mergeCells count="15">
    <mergeCell ref="H8:H9"/>
    <mergeCell ref="I8:I9"/>
    <mergeCell ref="A7:G7"/>
    <mergeCell ref="A8:A9"/>
    <mergeCell ref="B8:B9"/>
    <mergeCell ref="C8:C9"/>
    <mergeCell ref="D8:D9"/>
    <mergeCell ref="E8:E9"/>
    <mergeCell ref="F8:F9"/>
    <mergeCell ref="G8:G9"/>
    <mergeCell ref="H1:I1"/>
    <mergeCell ref="H4:I4"/>
    <mergeCell ref="A6:I6"/>
    <mergeCell ref="F3:I3"/>
    <mergeCell ref="F2:I2"/>
  </mergeCells>
  <pageMargins left="0.59027777777777801" right="0.59027777777777801" top="0.39374999999999999" bottom="0.39374999999999999" header="0.51180555555555496" footer="0.51180555555555496"/>
  <pageSetup paperSize="9" scale="7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прил.4</vt:lpstr>
      <vt:lpstr>прил.4!Область_печати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filina-pc</dc:creator>
  <cp:lastModifiedBy>Пользователь</cp:lastModifiedBy>
  <cp:revision>3</cp:revision>
  <cp:lastPrinted>2026-02-17T11:07:30Z</cp:lastPrinted>
  <dcterms:created xsi:type="dcterms:W3CDTF">2016-03-10T09:30:43Z</dcterms:created>
  <dcterms:modified xsi:type="dcterms:W3CDTF">2026-02-17T11:30:54Z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Reanimator Extreme Edition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