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прил.4" sheetId="1" r:id="rId1"/>
  </sheets>
  <definedNames>
    <definedName name="_xlnm.Print_Area" localSheetId="0">прил.4!$A$1:$M$58</definedName>
  </definedNames>
  <calcPr calcId="145621" iterate="1"/>
</workbook>
</file>

<file path=xl/calcChain.xml><?xml version="1.0" encoding="utf-8"?>
<calcChain xmlns="http://schemas.openxmlformats.org/spreadsheetml/2006/main">
  <c r="L11" i="1" l="1"/>
  <c r="K30" i="1"/>
  <c r="J30" i="1"/>
  <c r="G54" i="1" l="1"/>
  <c r="F54" i="1"/>
  <c r="G52" i="1"/>
  <c r="F52" i="1"/>
  <c r="G50" i="1"/>
  <c r="F50" i="1"/>
  <c r="G46" i="1"/>
  <c r="F46" i="1"/>
  <c r="G40" i="1"/>
  <c r="F40" i="1"/>
  <c r="G38" i="1"/>
  <c r="F38" i="1"/>
  <c r="G32" i="1"/>
  <c r="F32" i="1"/>
  <c r="G30" i="1"/>
  <c r="F30" i="1"/>
  <c r="G26" i="1"/>
  <c r="F26" i="1"/>
  <c r="G20" i="1"/>
  <c r="F20" i="1"/>
  <c r="G18" i="1"/>
  <c r="F18" i="1"/>
  <c r="G16" i="1"/>
  <c r="F16" i="1"/>
  <c r="G9" i="1"/>
  <c r="F9" i="1"/>
  <c r="F58" i="1" l="1"/>
  <c r="G58" i="1"/>
  <c r="L30" i="1"/>
  <c r="K46" i="1"/>
  <c r="J46" i="1"/>
  <c r="L49" i="1"/>
  <c r="L23" i="1"/>
  <c r="I23" i="1"/>
  <c r="J16" i="1" l="1"/>
  <c r="K16" i="1"/>
  <c r="J18" i="1"/>
  <c r="K18" i="1"/>
  <c r="J20" i="1"/>
  <c r="K20" i="1"/>
  <c r="J26" i="1"/>
  <c r="K26" i="1"/>
  <c r="J32" i="1"/>
  <c r="K32" i="1"/>
  <c r="J38" i="1"/>
  <c r="K38" i="1"/>
  <c r="J40" i="1"/>
  <c r="K40" i="1"/>
  <c r="J50" i="1"/>
  <c r="K50" i="1"/>
  <c r="J52" i="1"/>
  <c r="K52" i="1"/>
  <c r="J54" i="1"/>
  <c r="K54" i="1"/>
  <c r="I42" i="1" l="1"/>
  <c r="H57" i="1"/>
  <c r="H55" i="1"/>
  <c r="H54" i="1"/>
  <c r="H53" i="1"/>
  <c r="H52" i="1"/>
  <c r="H51" i="1"/>
  <c r="H50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9" i="1"/>
  <c r="H32" i="1"/>
  <c r="H29" i="1"/>
  <c r="H28" i="1"/>
  <c r="H27" i="1"/>
  <c r="H26" i="1"/>
  <c r="H25" i="1"/>
  <c r="H24" i="1"/>
  <c r="H22" i="1"/>
  <c r="H21" i="1"/>
  <c r="H20" i="1"/>
  <c r="H18" i="1"/>
  <c r="H17" i="1"/>
  <c r="H16" i="1"/>
  <c r="H15" i="1"/>
  <c r="H14" i="1"/>
  <c r="H13" i="1"/>
  <c r="H12" i="1"/>
  <c r="K9" i="1"/>
  <c r="K58" i="1" s="1"/>
  <c r="M49" i="1" s="1"/>
  <c r="J9" i="1"/>
  <c r="J58" i="1" s="1"/>
  <c r="M30" i="1" l="1"/>
  <c r="M11" i="1"/>
  <c r="M31" i="1"/>
  <c r="I18" i="1" l="1"/>
  <c r="I27" i="1"/>
  <c r="I54" i="1"/>
  <c r="I50" i="1"/>
  <c r="I44" i="1"/>
  <c r="I39" i="1"/>
  <c r="I35" i="1"/>
  <c r="I22" i="1"/>
  <c r="I14" i="1"/>
  <c r="I11" i="1"/>
  <c r="I53" i="1"/>
  <c r="I47" i="1"/>
  <c r="I43" i="1"/>
  <c r="I38" i="1"/>
  <c r="I34" i="1"/>
  <c r="I32" i="1"/>
  <c r="I26" i="1"/>
  <c r="I21" i="1"/>
  <c r="I17" i="1"/>
  <c r="I10" i="1"/>
  <c r="I56" i="1"/>
  <c r="I52" i="1"/>
  <c r="I46" i="1"/>
  <c r="I41" i="1"/>
  <c r="I37" i="1"/>
  <c r="I33" i="1"/>
  <c r="I29" i="1"/>
  <c r="I25" i="1"/>
  <c r="I20" i="1"/>
  <c r="I16" i="1"/>
  <c r="I13" i="1"/>
  <c r="I57" i="1"/>
  <c r="I55" i="1"/>
  <c r="I51" i="1"/>
  <c r="I45" i="1"/>
  <c r="I40" i="1"/>
  <c r="I36" i="1"/>
  <c r="I28" i="1"/>
  <c r="I24" i="1"/>
  <c r="I19" i="1"/>
  <c r="I15" i="1"/>
  <c r="I12" i="1"/>
  <c r="H58" i="1"/>
  <c r="I9" i="1"/>
  <c r="L19" i="1" l="1"/>
  <c r="L55" i="1"/>
  <c r="L53" i="1"/>
  <c r="L51" i="1"/>
  <c r="L47" i="1"/>
  <c r="L45" i="1"/>
  <c r="L44" i="1"/>
  <c r="L43" i="1"/>
  <c r="L42" i="1"/>
  <c r="L41" i="1"/>
  <c r="L39" i="1"/>
  <c r="L37" i="1"/>
  <c r="L36" i="1"/>
  <c r="L35" i="1"/>
  <c r="L34" i="1"/>
  <c r="L33" i="1"/>
  <c r="L29" i="1"/>
  <c r="L28" i="1"/>
  <c r="L27" i="1"/>
  <c r="L25" i="1"/>
  <c r="L24" i="1"/>
  <c r="L22" i="1"/>
  <c r="L17" i="1"/>
  <c r="L15" i="1"/>
  <c r="L14" i="1"/>
  <c r="L13" i="1"/>
  <c r="L12" i="1"/>
  <c r="L52" i="1" l="1"/>
  <c r="L40" i="1"/>
  <c r="L32" i="1"/>
  <c r="L18" i="1"/>
  <c r="L9" i="1"/>
  <c r="L20" i="1"/>
  <c r="L26" i="1"/>
  <c r="L38" i="1"/>
  <c r="L46" i="1"/>
  <c r="L50" i="1"/>
  <c r="L54" i="1"/>
  <c r="L16" i="1"/>
  <c r="M55" i="1" l="1"/>
  <c r="M56" i="1"/>
  <c r="M54" i="1"/>
  <c r="M19" i="1"/>
  <c r="M26" i="1"/>
  <c r="M46" i="1"/>
  <c r="M38" i="1"/>
  <c r="M16" i="1"/>
  <c r="M58" i="1"/>
  <c r="M57" i="1"/>
  <c r="M53" i="1"/>
  <c r="M48" i="1"/>
  <c r="M45" i="1"/>
  <c r="M43" i="1"/>
  <c r="M41" i="1"/>
  <c r="M37" i="1"/>
  <c r="M35" i="1"/>
  <c r="M33" i="1"/>
  <c r="M28" i="1"/>
  <c r="M25" i="1"/>
  <c r="M22" i="1"/>
  <c r="M15" i="1"/>
  <c r="M13" i="1"/>
  <c r="M51" i="1"/>
  <c r="M47" i="1"/>
  <c r="M44" i="1"/>
  <c r="M42" i="1"/>
  <c r="M39" i="1"/>
  <c r="M36" i="1"/>
  <c r="M32" i="1"/>
  <c r="M29" i="1"/>
  <c r="M9" i="1"/>
  <c r="L58" i="1"/>
  <c r="M52" i="1"/>
  <c r="M40" i="1"/>
  <c r="M34" i="1"/>
  <c r="M27" i="1"/>
  <c r="M24" i="1"/>
  <c r="M21" i="1"/>
  <c r="M18" i="1"/>
  <c r="M17" i="1"/>
  <c r="M14" i="1"/>
  <c r="M12" i="1"/>
  <c r="M50" i="1"/>
  <c r="M20" i="1"/>
</calcChain>
</file>

<file path=xl/sharedStrings.xml><?xml version="1.0" encoding="utf-8"?>
<sst xmlns="http://schemas.openxmlformats.org/spreadsheetml/2006/main" count="189" uniqueCount="94">
  <si>
    <t>тыс. рублей</t>
  </si>
  <si>
    <t>Наименование</t>
  </si>
  <si>
    <t>раздел</t>
  </si>
  <si>
    <t>подраздел</t>
  </si>
  <si>
    <t>цел. статья</t>
  </si>
  <si>
    <t>вид расходов</t>
  </si>
  <si>
    <t>Утверждено</t>
  </si>
  <si>
    <t>Исполнено</t>
  </si>
  <si>
    <t>Процент исполнения</t>
  </si>
  <si>
    <t>Удельный вес в общем расходе исполнения</t>
  </si>
  <si>
    <t>Общегосударственные вопросы</t>
  </si>
  <si>
    <t>01</t>
  </si>
  <si>
    <t>03</t>
  </si>
  <si>
    <t>0020000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</si>
  <si>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</si>
  <si>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</si>
  <si>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0020300</t>
  </si>
  <si>
    <t>Судебная система</t>
  </si>
  <si>
    <t>05</t>
  </si>
  <si>
    <t>06</t>
  </si>
  <si>
    <t>500</t>
  </si>
  <si>
    <t>07</t>
  </si>
  <si>
    <t>Резервные фонды</t>
  </si>
  <si>
    <t>11</t>
  </si>
  <si>
    <t>0020400</t>
  </si>
  <si>
    <t>Другие общегосударственные вопросы</t>
  </si>
  <si>
    <t>13</t>
  </si>
  <si>
    <t>0021200</t>
  </si>
  <si>
    <t>Национальная оборона</t>
  </si>
  <si>
    <t>02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</si>
  <si>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</si>
  <si>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</si>
  <si>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</si>
  <si>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</si>
  <si>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</si>
  <si>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Общеэкономические вопросы</t>
  </si>
  <si>
    <t>Сельское хозяйство и рыболовство</t>
  </si>
  <si>
    <t>5200300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</si>
  <si>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</si>
  <si>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</si>
  <si>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</si>
  <si>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</si>
  <si>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</si>
  <si>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5210000</t>
  </si>
  <si>
    <t>Коммунальное хозяйство</t>
  </si>
  <si>
    <t>Благоустройство</t>
  </si>
  <si>
    <t>Образование</t>
  </si>
  <si>
    <t>5360000</t>
  </si>
  <si>
    <t>Дошкольное образование</t>
  </si>
  <si>
    <t>Общее образование</t>
  </si>
  <si>
    <t>5240000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</si>
  <si>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</si>
  <si>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</si>
  <si>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</si>
  <si>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5250000</t>
  </si>
  <si>
    <t>Культура и кинематография</t>
  </si>
  <si>
    <t>08</t>
  </si>
  <si>
    <t>Культура</t>
  </si>
  <si>
    <t>5160000</t>
  </si>
  <si>
    <t>Социальная политика</t>
  </si>
  <si>
    <t>10</t>
  </si>
  <si>
    <t>5210600</t>
  </si>
  <si>
    <t>Пенсионное обеспечение</t>
  </si>
  <si>
    <t>Социальное обслуживание населения</t>
  </si>
  <si>
    <t>5210610</t>
  </si>
  <si>
    <t>Социальное обеспечение населения</t>
  </si>
  <si>
    <t>0700500</t>
  </si>
  <si>
    <t xml:space="preserve">Охрана семьи и детства </t>
  </si>
  <si>
    <t>Другие вопросы в области социальной политики</t>
  </si>
  <si>
    <t>Физическая культура и спорт</t>
  </si>
  <si>
    <t>5380000</t>
  </si>
  <si>
    <t>Физическая культура</t>
  </si>
  <si>
    <t>Массовый спорт</t>
  </si>
  <si>
    <t>Средства массовой информации</t>
  </si>
  <si>
    <t>0014000</t>
  </si>
  <si>
    <t xml:space="preserve">Периодическая печать и издательства </t>
  </si>
  <si>
    <t>0700000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</si>
  <si>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</si>
  <si>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</si>
  <si>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</t>
  </si>
  <si>
    <t>14</t>
  </si>
  <si>
    <t>Дотации бюджетам поселений</t>
  </si>
  <si>
    <t>прочие межбюджетные трансферты общего характера</t>
  </si>
  <si>
    <t>Всего расходов</t>
  </si>
  <si>
    <t>Иные дотации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</si>
  <si>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</si>
  <si>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</si>
  <si>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Транспорт</t>
  </si>
  <si>
    <t>Спорт высших достижений</t>
  </si>
  <si>
    <t>2024 год</t>
  </si>
  <si>
    <t>ОХРАНА ОКРУЖАЮЩЕЙ СРЕДЫ</t>
  </si>
  <si>
    <t>Другие вопросы в области охраны окружающей среды</t>
  </si>
  <si>
    <t>2025 год</t>
  </si>
  <si>
    <t xml:space="preserve">Исполнение бюджета Лахденпохского муниципального района  по разделам и подразделам классификации расходов бюджетов                                                                            бюджетной системы Российской Федерации  за 2024 год в сравнении с 2025 годом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</si>
</sst>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;[Red]\-#,##0.00;0.00"/>
  </numFmts>
  <fonts count="13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2" fillId="0" borderId="0"/>
    <xf numFmtId="0" fontId="7" fillId="0" borderId="0"/>
  </cellStyleXfs>
  <cellXfs count="87">
    <xf numFmtId="0" fontId="0" fillId="0" borderId="0" xfId="0"/>
    <xf numFmtId="0" fontId="0" fillId="0" borderId="0" xfId="0" applyFont="1" applyAlignment="1">
      <alignment horizontal="right"/>
    </xf>
    <xf numFmtId="1" fontId="0" fillId="0" borderId="0" xfId="0" applyNumberForma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5" fillId="2" borderId="2" xfId="0" applyFont="1" applyFill="1" applyBorder="1" applyAlignment="1">
      <alignment wrapText="1"/>
    </xf>
    <xf numFmtId="49" fontId="5" fillId="2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6" fillId="0" borderId="0" xfId="0" applyFont="1"/>
    <xf numFmtId="0" fontId="2" fillId="2" borderId="2" xfId="0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wrapText="1"/>
      <protection hidden="1"/>
    </xf>
    <xf numFmtId="49" fontId="5" fillId="2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5" fillId="2" borderId="2" xfId="0" applyNumberFormat="1" applyFont="1" applyFill="1" applyBorder="1" applyAlignment="1">
      <alignment wrapText="1"/>
    </xf>
    <xf numFmtId="0" fontId="8" fillId="0" borderId="0" xfId="0" applyFont="1"/>
    <xf numFmtId="1" fontId="2" fillId="2" borderId="2" xfId="0" applyNumberFormat="1" applyFont="1" applyFill="1" applyBorder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0" fillId="0" borderId="0" xfId="0" applyFont="1"/>
    <xf numFmtId="1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0" xfId="0" applyFont="1"/>
    <xf numFmtId="164" fontId="5" fillId="2" borderId="2" xfId="0" applyNumberFormat="1" applyFont="1" applyFill="1" applyBorder="1" applyAlignment="1" applyProtection="1">
      <alignment wrapText="1"/>
      <protection hidden="1"/>
    </xf>
    <xf numFmtId="49" fontId="5" fillId="2" borderId="2" xfId="0" applyNumberFormat="1" applyFont="1" applyFill="1" applyBorder="1" applyAlignment="1" applyProtection="1">
      <alignment horizont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49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165" fontId="0" fillId="0" borderId="0" xfId="0" applyNumberFormat="1"/>
    <xf numFmtId="165" fontId="2" fillId="0" borderId="0" xfId="0" applyNumberFormat="1" applyFont="1" applyAlignment="1" applyProtection="1">
      <alignment horizontal="center"/>
      <protection locked="0"/>
    </xf>
    <xf numFmtId="165" fontId="5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4" fontId="2" fillId="0" borderId="2" xfId="0" applyNumberFormat="1" applyFont="1" applyFill="1" applyBorder="1" applyAlignment="1" applyProtection="1">
      <alignment horizontal="center"/>
      <protection locked="0"/>
    </xf>
    <xf numFmtId="4" fontId="2" fillId="0" borderId="2" xfId="0" applyNumberFormat="1" applyFont="1" applyFill="1" applyBorder="1" applyAlignment="1" applyProtection="1">
      <alignment horizontal="center" wrapText="1"/>
      <protection locked="0"/>
    </xf>
    <xf numFmtId="4" fontId="2" fillId="0" borderId="2" xfId="0" applyNumberFormat="1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 applyProtection="1">
      <alignment horizontal="center"/>
      <protection locked="0"/>
    </xf>
    <xf numFmtId="10" fontId="5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 applyProtection="1">
      <alignment horizont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4" fontId="0" fillId="0" borderId="0" xfId="0" applyNumberFormat="1"/>
    <xf numFmtId="4" fontId="2" fillId="2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 applyProtection="1">
      <alignment horizontal="center" wrapText="1"/>
      <protection locked="0"/>
    </xf>
    <xf numFmtId="2" fontId="5" fillId="0" borderId="2" xfId="0" applyNumberFormat="1" applyFont="1" applyFill="1" applyBorder="1" applyAlignment="1" applyProtection="1">
      <alignment horizontal="center"/>
      <protection locked="0"/>
    </xf>
    <xf numFmtId="4" fontId="5" fillId="0" borderId="2" xfId="0" applyNumberFormat="1" applyFont="1" applyFill="1" applyBorder="1" applyAlignment="1">
      <alignment horizontal="center" wrapText="1"/>
    </xf>
    <xf numFmtId="166" fontId="2" fillId="0" borderId="2" xfId="2" applyNumberFormat="1" applyFont="1" applyFill="1" applyBorder="1" applyAlignment="1" applyProtection="1">
      <alignment horizontal="center"/>
      <protection hidden="1"/>
    </xf>
    <xf numFmtId="165" fontId="5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6" fontId="2" fillId="0" borderId="2" xfId="2" applyNumberFormat="1" applyFont="1" applyFill="1" applyBorder="1" applyAlignment="1" applyProtection="1">
      <alignment horizontal="center" wrapText="1"/>
      <protection hidden="1"/>
    </xf>
    <xf numFmtId="166" fontId="1" fillId="0" borderId="2" xfId="3" applyNumberFormat="1" applyFont="1" applyFill="1" applyBorder="1" applyAlignment="1" applyProtection="1">
      <alignment horizontal="center"/>
      <protection hidden="1"/>
    </xf>
    <xf numFmtId="166" fontId="1" fillId="0" borderId="2" xfId="3" applyNumberFormat="1" applyFont="1" applyFill="1" applyBorder="1" applyAlignment="1" applyProtection="1">
      <alignment horizontal="center" wrapText="1"/>
      <protection hidden="1"/>
    </xf>
    <xf numFmtId="4" fontId="5" fillId="0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1" fontId="5" fillId="0" borderId="2" xfId="0" applyNumberFormat="1" applyFont="1" applyBorder="1" applyAlignment="1">
      <alignment horizontal="center" vertical="center" textRotation="90" wrapText="1"/>
    </xf>
    <xf numFmtId="165" fontId="5" fillId="0" borderId="2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 wrapText="1"/>
    </xf>
    <xf numFmtId="166" fontId="2" fillId="0" borderId="4" xfId="0" applyNumberFormat="1" applyFont="1" applyFill="1" applyBorder="1" applyAlignment="1" applyProtection="1">
      <alignment horizontal="center"/>
      <protection hidden="1"/>
    </xf>
    <xf numFmtId="166" fontId="2" fillId="0" borderId="2" xfId="0" applyNumberFormat="1" applyFont="1" applyFill="1" applyBorder="1" applyAlignment="1" applyProtection="1">
      <alignment horizontal="center"/>
      <protection hidden="1"/>
    </xf>
    <xf numFmtId="166" fontId="7" fillId="0" borderId="4" xfId="2" applyNumberFormat="1" applyFont="1" applyFill="1" applyBorder="1" applyAlignment="1" applyProtection="1">
      <alignment horizontal="center"/>
      <protection hidden="1"/>
    </xf>
    <xf numFmtId="166" fontId="7" fillId="0" borderId="2" xfId="0" applyNumberFormat="1" applyFont="1" applyFill="1" applyBorder="1" applyAlignment="1" applyProtection="1">
      <alignment horizontal="center"/>
      <protection hidden="1"/>
    </xf>
  </cellXfs>
  <cellStyles count="4">
    <cellStyle name="Обычный" xfId="0" builtinId="0"/>
    <cellStyle name="Обычный 2" xfId="2"/>
    <cellStyle name="Обычный 3" xfId="3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60"/>
  <sheetViews>
    <sheetView tabSelected="1" zoomScaleNormal="100" workbookViewId="0">
      <selection activeCell="N11" sqref="N11"/>
    </sheetView>
  </sheetViews>
  <sheetFormatPr defaultRowHeight="12.75" x14ac:dyDescent="0.2"/>
  <cols>
    <col min="1" max="1" width="56.7109375" customWidth="1"/>
    <col min="2" max="2" width="5" customWidth="1"/>
    <col min="3" max="3" width="4.28515625" customWidth="1"/>
    <col min="4" max="4" width="8.140625" hidden="1" customWidth="1"/>
    <col min="5" max="5" width="4" hidden="1" customWidth="1"/>
    <col min="6" max="6" width="13.85546875" style="1" customWidth="1"/>
    <col min="7" max="7" width="12.85546875" customWidth="1"/>
    <col min="8" max="8" width="10.85546875" customWidth="1"/>
    <col min="9" max="9" width="10" customWidth="1"/>
    <col min="10" max="10" width="13.85546875" style="1" customWidth="1"/>
    <col min="11" max="11" width="12.85546875" customWidth="1"/>
    <col min="12" max="12" width="11.42578125" style="2" customWidth="1"/>
    <col min="13" max="13" width="12.7109375" style="48" customWidth="1"/>
    <col min="14" max="1016" width="8.7109375" customWidth="1"/>
  </cols>
  <sheetData>
    <row r="1" spans="1:13" x14ac:dyDescent="0.2">
      <c r="D1" s="3"/>
      <c r="E1" s="4"/>
      <c r="F1" s="5"/>
      <c r="G1" s="2"/>
      <c r="H1" s="4"/>
      <c r="I1" s="4"/>
      <c r="J1" s="5"/>
      <c r="K1" s="2"/>
      <c r="L1" s="79"/>
      <c r="M1" s="79"/>
    </row>
    <row r="2" spans="1:13" x14ac:dyDescent="0.2">
      <c r="D2" s="3"/>
      <c r="E2" s="4"/>
      <c r="F2" s="5"/>
      <c r="G2" s="2"/>
      <c r="H2" s="4"/>
      <c r="I2" s="4"/>
      <c r="J2" s="5"/>
      <c r="K2" s="2"/>
      <c r="L2" s="79"/>
      <c r="M2" s="79"/>
    </row>
    <row r="3" spans="1:13" ht="12.75" customHeight="1" x14ac:dyDescent="0.2">
      <c r="B3" s="6"/>
      <c r="E3" s="3"/>
      <c r="F3" s="4"/>
      <c r="G3" s="5"/>
      <c r="H3" s="3"/>
      <c r="I3" s="3"/>
      <c r="J3" s="4"/>
      <c r="K3" s="5"/>
    </row>
    <row r="4" spans="1:13" s="7" customFormat="1" ht="38.25" customHeight="1" x14ac:dyDescent="0.2">
      <c r="A4" s="80" t="s">
        <v>93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s="7" customFormat="1" ht="12.75" customHeight="1" x14ac:dyDescent="0.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"/>
      <c r="M5" s="49" t="s">
        <v>0</v>
      </c>
    </row>
    <row r="6" spans="1:13" ht="34.5" customHeight="1" x14ac:dyDescent="0.2">
      <c r="A6" s="82" t="s">
        <v>1</v>
      </c>
      <c r="B6" s="76" t="s">
        <v>2</v>
      </c>
      <c r="C6" s="76" t="s">
        <v>3</v>
      </c>
      <c r="D6" s="76" t="s">
        <v>4</v>
      </c>
      <c r="E6" s="76" t="s">
        <v>5</v>
      </c>
      <c r="F6" s="76" t="s">
        <v>6</v>
      </c>
      <c r="G6" s="76" t="s">
        <v>7</v>
      </c>
      <c r="H6" s="77" t="s">
        <v>8</v>
      </c>
      <c r="I6" s="78" t="s">
        <v>9</v>
      </c>
      <c r="J6" s="76" t="s">
        <v>6</v>
      </c>
      <c r="K6" s="76" t="s">
        <v>7</v>
      </c>
      <c r="L6" s="77" t="s">
        <v>8</v>
      </c>
      <c r="M6" s="78" t="s">
        <v>9</v>
      </c>
    </row>
    <row r="7" spans="1:13" ht="51.75" customHeight="1" x14ac:dyDescent="0.2">
      <c r="A7" s="82"/>
      <c r="B7" s="76"/>
      <c r="C7" s="76"/>
      <c r="D7" s="76"/>
      <c r="E7" s="76"/>
      <c r="F7" s="76"/>
      <c r="G7" s="76"/>
      <c r="H7" s="77"/>
      <c r="I7" s="78"/>
      <c r="J7" s="76"/>
      <c r="K7" s="76"/>
      <c r="L7" s="77"/>
      <c r="M7" s="78"/>
    </row>
    <row r="8" spans="1:13" ht="51.75" customHeight="1" x14ac:dyDescent="0.2">
      <c r="A8" s="59"/>
      <c r="B8" s="60"/>
      <c r="C8" s="60"/>
      <c r="D8" s="60"/>
      <c r="E8" s="60"/>
      <c r="F8" s="73" t="s">
        <v>89</v>
      </c>
      <c r="G8" s="74"/>
      <c r="H8" s="74"/>
      <c r="I8" s="75"/>
      <c r="J8" s="73" t="s">
        <v>92</v>
      </c>
      <c r="K8" s="74"/>
      <c r="L8" s="74"/>
      <c r="M8" s="75"/>
    </row>
    <row r="9" spans="1:13" s="14" customFormat="1" ht="16.5" customHeight="1" x14ac:dyDescent="0.2">
      <c r="A9" s="9" t="s">
        <v>10</v>
      </c>
      <c r="B9" s="10" t="s">
        <v>11</v>
      </c>
      <c r="C9" s="10"/>
      <c r="D9" s="11"/>
      <c r="E9" s="11"/>
      <c r="F9" s="12">
        <f>SUM(F10:F15)</f>
        <v>71639.752899999992</v>
      </c>
      <c r="G9" s="12">
        <f>SUM(G10:G15)</f>
        <v>68247.269279999993</v>
      </c>
      <c r="H9" s="13">
        <f t="shared" ref="H9" si="0">G9/F9</f>
        <v>0.95264523560354153</v>
      </c>
      <c r="I9" s="50">
        <f>G9/G58</f>
        <v>0.10402145431080692</v>
      </c>
      <c r="J9" s="12">
        <f>SUM(J10:J15)</f>
        <v>81898.105160000006</v>
      </c>
      <c r="K9" s="12">
        <f>SUM(K10:K15)</f>
        <v>78963.478659999993</v>
      </c>
      <c r="L9" s="13">
        <f t="shared" ref="L9:L58" si="1">K9/J9</f>
        <v>0.96416734557818173</v>
      </c>
      <c r="M9" s="50">
        <f>K9/K58</f>
        <v>6.8485137056015152E-2</v>
      </c>
    </row>
    <row r="10" spans="1:13" s="14" customFormat="1" ht="29.25" hidden="1" customHeight="1" x14ac:dyDescent="0.2">
      <c r="A10" s="20" t="s">
        <v>85</v>
      </c>
      <c r="B10" s="22" t="s">
        <v>11</v>
      </c>
      <c r="C10" s="22" t="s">
        <v>29</v>
      </c>
      <c r="D10" s="18"/>
      <c r="E10" s="18"/>
      <c r="F10" s="62">
        <v>0</v>
      </c>
      <c r="G10" s="62">
        <v>0</v>
      </c>
      <c r="H10" s="19">
        <v>0</v>
      </c>
      <c r="I10" s="51">
        <f>G10/G58</f>
        <v>0</v>
      </c>
      <c r="J10" s="62">
        <v>0</v>
      </c>
      <c r="K10" s="62">
        <v>0</v>
      </c>
      <c r="L10" s="19">
        <v>0</v>
      </c>
      <c r="M10" s="51">
        <v>0</v>
      </c>
    </row>
    <row r="11" spans="1:13" s="14" customFormat="1" ht="39.75" customHeight="1" x14ac:dyDescent="0.2">
      <c r="A11" s="20" t="s">
        <v>86</v>
      </c>
      <c r="B11" s="22" t="s">
        <v>11</v>
      </c>
      <c r="C11" s="22" t="s">
        <v>12</v>
      </c>
      <c r="D11" s="18"/>
      <c r="E11" s="18"/>
      <c r="F11" s="62">
        <v>0</v>
      </c>
      <c r="G11" s="62">
        <v>0</v>
      </c>
      <c r="H11" s="19">
        <v>0</v>
      </c>
      <c r="I11" s="51">
        <f>G11/G58</f>
        <v>0</v>
      </c>
      <c r="J11" s="62">
        <v>19.686</v>
      </c>
      <c r="K11" s="62">
        <v>18.335999999999999</v>
      </c>
      <c r="L11" s="55">
        <f t="shared" ref="L11" si="2">K11/J11</f>
        <v>0.9314233465406887</v>
      </c>
      <c r="M11" s="51">
        <f>K11/K58</f>
        <v>1.5902838810661559E-5</v>
      </c>
    </row>
    <row r="12" spans="1:13" ht="37.5" customHeight="1" x14ac:dyDescent="0.2">
      <c r="A12" s="20" t="s">
        <v>14</v>
      </c>
      <c r="B12" s="21" t="s">
        <v>11</v>
      </c>
      <c r="C12" s="22" t="s">
        <v>15</v>
      </c>
      <c r="D12" s="18" t="s">
        <v>16</v>
      </c>
      <c r="E12" s="23"/>
      <c r="F12" s="52">
        <v>34142.756000000001</v>
      </c>
      <c r="G12" s="52">
        <v>32737.60569</v>
      </c>
      <c r="H12" s="19">
        <f t="shared" ref="H12:H58" si="3">G12/F12</f>
        <v>0.9588448480843198</v>
      </c>
      <c r="I12" s="51">
        <f>G12/G58</f>
        <v>4.989816281961499E-2</v>
      </c>
      <c r="J12" s="83">
        <v>37476.244700000003</v>
      </c>
      <c r="K12" s="84">
        <v>37364.604579999999</v>
      </c>
      <c r="L12" s="55">
        <f t="shared" si="1"/>
        <v>0.99702104303956574</v>
      </c>
      <c r="M12" s="51">
        <f>K12/K58</f>
        <v>3.240637455605621E-2</v>
      </c>
    </row>
    <row r="13" spans="1:13" ht="18" customHeight="1" x14ac:dyDescent="0.2">
      <c r="A13" s="20" t="s">
        <v>17</v>
      </c>
      <c r="B13" s="21" t="s">
        <v>11</v>
      </c>
      <c r="C13" s="22" t="s">
        <v>18</v>
      </c>
      <c r="D13" s="18"/>
      <c r="E13" s="23"/>
      <c r="F13" s="52">
        <v>1.2</v>
      </c>
      <c r="G13" s="52">
        <v>0</v>
      </c>
      <c r="H13" s="19">
        <f t="shared" si="3"/>
        <v>0</v>
      </c>
      <c r="I13" s="51">
        <f>G13/G58</f>
        <v>0</v>
      </c>
      <c r="J13" s="83">
        <v>1.4</v>
      </c>
      <c r="K13" s="66">
        <v>0</v>
      </c>
      <c r="L13" s="55">
        <f t="shared" si="1"/>
        <v>0</v>
      </c>
      <c r="M13" s="51">
        <f>K13/K58</f>
        <v>0</v>
      </c>
    </row>
    <row r="14" spans="1:13" ht="18" customHeight="1" x14ac:dyDescent="0.2">
      <c r="A14" s="15" t="s">
        <v>22</v>
      </c>
      <c r="B14" s="16" t="s">
        <v>11</v>
      </c>
      <c r="C14" s="16" t="s">
        <v>23</v>
      </c>
      <c r="D14" s="18" t="s">
        <v>24</v>
      </c>
      <c r="E14" s="18"/>
      <c r="F14" s="54">
        <v>404.41</v>
      </c>
      <c r="G14" s="53">
        <v>0</v>
      </c>
      <c r="H14" s="19">
        <f t="shared" si="3"/>
        <v>0</v>
      </c>
      <c r="I14" s="51">
        <f>G14/G58</f>
        <v>0</v>
      </c>
      <c r="J14" s="83">
        <v>1093.47082</v>
      </c>
      <c r="K14" s="66">
        <v>0</v>
      </c>
      <c r="L14" s="55">
        <f t="shared" si="1"/>
        <v>0</v>
      </c>
      <c r="M14" s="51">
        <f>K14/K58</f>
        <v>0</v>
      </c>
    </row>
    <row r="15" spans="1:13" ht="18" customHeight="1" x14ac:dyDescent="0.2">
      <c r="A15" s="24" t="s">
        <v>25</v>
      </c>
      <c r="B15" s="21" t="s">
        <v>11</v>
      </c>
      <c r="C15" s="21" t="s">
        <v>26</v>
      </c>
      <c r="D15" s="18" t="s">
        <v>27</v>
      </c>
      <c r="E15" s="18" t="s">
        <v>20</v>
      </c>
      <c r="F15" s="54">
        <v>37091.386899999998</v>
      </c>
      <c r="G15" s="53">
        <v>35509.663589999996</v>
      </c>
      <c r="H15" s="19">
        <f t="shared" si="3"/>
        <v>0.95735604833908217</v>
      </c>
      <c r="I15" s="51">
        <f>G15/G58</f>
        <v>5.4123291491191938E-2</v>
      </c>
      <c r="J15" s="83">
        <v>43307.303639999998</v>
      </c>
      <c r="K15" s="84">
        <v>41580.538079999998</v>
      </c>
      <c r="L15" s="55">
        <f t="shared" si="1"/>
        <v>0.96012761324616147</v>
      </c>
      <c r="M15" s="51">
        <f>K15/K58</f>
        <v>3.6062859661148285E-2</v>
      </c>
    </row>
    <row r="16" spans="1:13" s="14" customFormat="1" ht="19.5" customHeight="1" x14ac:dyDescent="0.2">
      <c r="A16" s="9" t="s">
        <v>28</v>
      </c>
      <c r="B16" s="25" t="s">
        <v>29</v>
      </c>
      <c r="C16" s="25"/>
      <c r="D16" s="11"/>
      <c r="E16" s="11"/>
      <c r="F16" s="56">
        <f>F17</f>
        <v>1307.7</v>
      </c>
      <c r="G16" s="56">
        <f>G17</f>
        <v>1307.7</v>
      </c>
      <c r="H16" s="13">
        <f t="shared" si="3"/>
        <v>1</v>
      </c>
      <c r="I16" s="50">
        <f>G16/G58</f>
        <v>1.993176536399615E-3</v>
      </c>
      <c r="J16" s="56">
        <f>J17</f>
        <v>1698.1</v>
      </c>
      <c r="K16" s="56">
        <f>K17</f>
        <v>1698.1</v>
      </c>
      <c r="L16" s="57">
        <f t="shared" si="1"/>
        <v>1</v>
      </c>
      <c r="M16" s="50">
        <f>K16/K58</f>
        <v>1.4727645388516795E-3</v>
      </c>
    </row>
    <row r="17" spans="1:13" s="14" customFormat="1" ht="18" customHeight="1" x14ac:dyDescent="0.2">
      <c r="A17" s="20" t="s">
        <v>30</v>
      </c>
      <c r="B17" s="21" t="s">
        <v>29</v>
      </c>
      <c r="C17" s="21" t="s">
        <v>12</v>
      </c>
      <c r="D17" s="18" t="s">
        <v>13</v>
      </c>
      <c r="E17" s="18"/>
      <c r="F17" s="54">
        <v>1307.7</v>
      </c>
      <c r="G17" s="52">
        <v>1307.7</v>
      </c>
      <c r="H17" s="19">
        <f t="shared" si="3"/>
        <v>1</v>
      </c>
      <c r="I17" s="51">
        <f>G17/G58</f>
        <v>1.993176536399615E-3</v>
      </c>
      <c r="J17" s="83">
        <v>1698.1</v>
      </c>
      <c r="K17" s="84">
        <v>1698.1</v>
      </c>
      <c r="L17" s="55">
        <f t="shared" si="1"/>
        <v>1</v>
      </c>
      <c r="M17" s="51">
        <f>K17/K58</f>
        <v>1.4727645388516795E-3</v>
      </c>
    </row>
    <row r="18" spans="1:13" s="14" customFormat="1" ht="15.75" customHeight="1" x14ac:dyDescent="0.2">
      <c r="A18" s="26" t="s">
        <v>31</v>
      </c>
      <c r="B18" s="25" t="s">
        <v>12</v>
      </c>
      <c r="C18" s="21"/>
      <c r="D18" s="18"/>
      <c r="E18" s="18"/>
      <c r="F18" s="56">
        <f>F19</f>
        <v>0</v>
      </c>
      <c r="G18" s="56">
        <f>G19</f>
        <v>0</v>
      </c>
      <c r="H18" s="13" t="e">
        <f t="shared" si="3"/>
        <v>#DIV/0!</v>
      </c>
      <c r="I18" s="50">
        <f>G18/G58</f>
        <v>0</v>
      </c>
      <c r="J18" s="56">
        <f>J19</f>
        <v>833.81780000000003</v>
      </c>
      <c r="K18" s="56">
        <f>K19</f>
        <v>832.49310000000003</v>
      </c>
      <c r="L18" s="57">
        <f t="shared" si="1"/>
        <v>0.99841128361615694</v>
      </c>
      <c r="M18" s="50">
        <f>K18/K58</f>
        <v>7.220224465689331E-4</v>
      </c>
    </row>
    <row r="19" spans="1:13" s="14" customFormat="1" ht="27" customHeight="1" x14ac:dyDescent="0.2">
      <c r="A19" s="27" t="s">
        <v>32</v>
      </c>
      <c r="B19" s="21" t="s">
        <v>12</v>
      </c>
      <c r="C19" s="21" t="s">
        <v>33</v>
      </c>
      <c r="D19" s="18"/>
      <c r="E19" s="18"/>
      <c r="F19" s="54">
        <v>0</v>
      </c>
      <c r="G19" s="52">
        <v>0</v>
      </c>
      <c r="H19" s="19">
        <v>0</v>
      </c>
      <c r="I19" s="51">
        <f>G19/G58</f>
        <v>0</v>
      </c>
      <c r="J19" s="85">
        <v>833.81780000000003</v>
      </c>
      <c r="K19" s="86">
        <v>832.49310000000003</v>
      </c>
      <c r="L19" s="55">
        <f t="shared" si="1"/>
        <v>0.99841128361615694</v>
      </c>
      <c r="M19" s="51">
        <f>K19/K58</f>
        <v>7.220224465689331E-4</v>
      </c>
    </row>
    <row r="20" spans="1:13" s="29" customFormat="1" ht="19.5" customHeight="1" x14ac:dyDescent="0.2">
      <c r="A20" s="28" t="s">
        <v>34</v>
      </c>
      <c r="B20" s="25" t="s">
        <v>15</v>
      </c>
      <c r="C20" s="25"/>
      <c r="D20" s="11" t="s">
        <v>24</v>
      </c>
      <c r="E20" s="11" t="s">
        <v>20</v>
      </c>
      <c r="F20" s="58">
        <f>SUM(F21:F25)</f>
        <v>3175.922</v>
      </c>
      <c r="G20" s="58">
        <f>SUM(G21:G25)</f>
        <v>1863.0130000000001</v>
      </c>
      <c r="H20" s="13">
        <f t="shared" si="3"/>
        <v>0.58660540151804741</v>
      </c>
      <c r="I20" s="50">
        <f>G20/G58</f>
        <v>2.839576201428046E-3</v>
      </c>
      <c r="J20" s="58">
        <f>SUM(J21:J25)</f>
        <v>9402.6175299999995</v>
      </c>
      <c r="K20" s="58">
        <f>SUM(K21:K25)</f>
        <v>5340.6454200000007</v>
      </c>
      <c r="L20" s="57">
        <f t="shared" si="1"/>
        <v>0.56799560366675905</v>
      </c>
      <c r="M20" s="50">
        <f>K20/K58</f>
        <v>4.6319493487760651E-3</v>
      </c>
    </row>
    <row r="21" spans="1:13" ht="18" customHeight="1" x14ac:dyDescent="0.2">
      <c r="A21" s="30" t="s">
        <v>35</v>
      </c>
      <c r="B21" s="21" t="s">
        <v>15</v>
      </c>
      <c r="C21" s="21" t="s">
        <v>11</v>
      </c>
      <c r="D21" s="18"/>
      <c r="E21" s="18"/>
      <c r="F21" s="53">
        <v>578.726</v>
      </c>
      <c r="G21" s="53">
        <v>578.726</v>
      </c>
      <c r="H21" s="19">
        <f t="shared" si="3"/>
        <v>1</v>
      </c>
      <c r="I21" s="51">
        <f>G21/G58</f>
        <v>8.8208540506569042E-4</v>
      </c>
      <c r="J21" s="53">
        <v>578.726</v>
      </c>
      <c r="K21" s="53">
        <v>578.726</v>
      </c>
      <c r="L21" s="55">
        <v>0</v>
      </c>
      <c r="M21" s="51">
        <f>K21/K58</f>
        <v>5.0192988075583125E-4</v>
      </c>
    </row>
    <row r="22" spans="1:13" ht="18" customHeight="1" x14ac:dyDescent="0.2">
      <c r="A22" s="30" t="s">
        <v>36</v>
      </c>
      <c r="B22" s="21" t="s">
        <v>15</v>
      </c>
      <c r="C22" s="21" t="s">
        <v>18</v>
      </c>
      <c r="D22" s="18" t="s">
        <v>37</v>
      </c>
      <c r="E22" s="18"/>
      <c r="F22" s="54">
        <v>649.1</v>
      </c>
      <c r="G22" s="53">
        <v>638.02</v>
      </c>
      <c r="H22" s="19">
        <f t="shared" si="3"/>
        <v>0.98293021106146972</v>
      </c>
      <c r="I22" s="51">
        <f>G22/G58</f>
        <v>9.7246042192680445E-4</v>
      </c>
      <c r="J22" s="83">
        <v>951.2</v>
      </c>
      <c r="K22" s="84">
        <v>474.04</v>
      </c>
      <c r="L22" s="55">
        <f t="shared" si="1"/>
        <v>0.49835996635828428</v>
      </c>
      <c r="M22" s="51">
        <f>K22/K58</f>
        <v>4.111355644527709E-4</v>
      </c>
    </row>
    <row r="23" spans="1:13" ht="18" customHeight="1" x14ac:dyDescent="0.2">
      <c r="A23" s="30" t="s">
        <v>87</v>
      </c>
      <c r="B23" s="21" t="s">
        <v>15</v>
      </c>
      <c r="C23" s="21" t="s">
        <v>56</v>
      </c>
      <c r="D23" s="18"/>
      <c r="E23" s="18"/>
      <c r="F23" s="54">
        <v>200</v>
      </c>
      <c r="G23" s="53">
        <v>91.266999999999996</v>
      </c>
      <c r="H23" s="19">
        <v>0</v>
      </c>
      <c r="I23" s="51">
        <f>G23/G57</f>
        <v>0.11951548685887498</v>
      </c>
      <c r="J23" s="83">
        <v>50</v>
      </c>
      <c r="K23" s="84">
        <v>0</v>
      </c>
      <c r="L23" s="55">
        <f t="shared" ref="L23" si="4">K23/J23</f>
        <v>0</v>
      </c>
      <c r="M23" s="51">
        <v>0</v>
      </c>
    </row>
    <row r="24" spans="1:13" ht="18" customHeight="1" x14ac:dyDescent="0.2">
      <c r="A24" s="30" t="s">
        <v>38</v>
      </c>
      <c r="B24" s="21" t="s">
        <v>15</v>
      </c>
      <c r="C24" s="21" t="s">
        <v>33</v>
      </c>
      <c r="D24" s="18"/>
      <c r="E24" s="18"/>
      <c r="F24" s="54">
        <v>1548.096</v>
      </c>
      <c r="G24" s="53">
        <v>555</v>
      </c>
      <c r="H24" s="19">
        <f t="shared" si="3"/>
        <v>0.35850489892099713</v>
      </c>
      <c r="I24" s="51">
        <f>G24/G58</f>
        <v>8.4592259516845319E-4</v>
      </c>
      <c r="J24" s="83">
        <v>7722.6915300000001</v>
      </c>
      <c r="K24" s="84">
        <v>4287.8794200000002</v>
      </c>
      <c r="L24" s="55">
        <f t="shared" si="1"/>
        <v>0.55523121742504722</v>
      </c>
      <c r="M24" s="51">
        <f>K24/K58</f>
        <v>3.7188839035674623E-3</v>
      </c>
    </row>
    <row r="25" spans="1:13" ht="18" customHeight="1" x14ac:dyDescent="0.2">
      <c r="A25" s="30" t="s">
        <v>39</v>
      </c>
      <c r="B25" s="21" t="s">
        <v>15</v>
      </c>
      <c r="C25" s="21" t="s">
        <v>40</v>
      </c>
      <c r="D25" s="18" t="s">
        <v>37</v>
      </c>
      <c r="E25" s="18" t="s">
        <v>20</v>
      </c>
      <c r="F25" s="54">
        <v>200</v>
      </c>
      <c r="G25" s="53">
        <v>0</v>
      </c>
      <c r="H25" s="19">
        <f t="shared" si="3"/>
        <v>0</v>
      </c>
      <c r="I25" s="51">
        <f>G25/G58</f>
        <v>0</v>
      </c>
      <c r="J25" s="83">
        <v>100</v>
      </c>
      <c r="K25" s="66">
        <v>0</v>
      </c>
      <c r="L25" s="55">
        <f t="shared" si="1"/>
        <v>0</v>
      </c>
      <c r="M25" s="51">
        <f>K25/K58</f>
        <v>0</v>
      </c>
    </row>
    <row r="26" spans="1:13" s="32" customFormat="1" ht="19.5" customHeight="1" x14ac:dyDescent="0.2">
      <c r="A26" s="28" t="s">
        <v>41</v>
      </c>
      <c r="B26" s="25" t="s">
        <v>18</v>
      </c>
      <c r="C26" s="25"/>
      <c r="D26" s="31"/>
      <c r="E26" s="31"/>
      <c r="F26" s="58">
        <f>SUM(F27:F29)</f>
        <v>33236.953999999998</v>
      </c>
      <c r="G26" s="58">
        <f>SUM(G27:G29)</f>
        <v>32175.633000000002</v>
      </c>
      <c r="H26" s="13">
        <f t="shared" si="3"/>
        <v>0.96806804257694623</v>
      </c>
      <c r="I26" s="50">
        <f>G26/G58</f>
        <v>4.9041612555941839E-2</v>
      </c>
      <c r="J26" s="58">
        <f>SUM(J27:J29)</f>
        <v>446475.23824999999</v>
      </c>
      <c r="K26" s="58">
        <f>SUM(K27:K29)</f>
        <v>445685.25872000004</v>
      </c>
      <c r="L26" s="57">
        <f t="shared" si="1"/>
        <v>0.99823063081147267</v>
      </c>
      <c r="M26" s="50">
        <f>K26/K58</f>
        <v>0.38654345711780952</v>
      </c>
    </row>
    <row r="27" spans="1:13" ht="18" customHeight="1" x14ac:dyDescent="0.2">
      <c r="A27" s="33" t="s">
        <v>42</v>
      </c>
      <c r="B27" s="34" t="s">
        <v>18</v>
      </c>
      <c r="C27" s="34" t="s">
        <v>11</v>
      </c>
      <c r="D27" s="18" t="s">
        <v>43</v>
      </c>
      <c r="E27" s="18"/>
      <c r="F27" s="54">
        <v>20487.254000000001</v>
      </c>
      <c r="G27" s="53">
        <v>19760.016</v>
      </c>
      <c r="H27" s="19">
        <f t="shared" si="3"/>
        <v>0.9645029050745404</v>
      </c>
      <c r="I27" s="51">
        <f>G27/G58</f>
        <v>3.011791714466695E-2</v>
      </c>
      <c r="J27" s="83">
        <v>435662.33905000001</v>
      </c>
      <c r="K27" s="84">
        <v>435599.33377000003</v>
      </c>
      <c r="L27" s="55">
        <f t="shared" si="1"/>
        <v>0.99985538047622535</v>
      </c>
      <c r="M27" s="51">
        <f>K27/K58</f>
        <v>0.37779592010121488</v>
      </c>
    </row>
    <row r="28" spans="1:13" ht="18" customHeight="1" x14ac:dyDescent="0.2">
      <c r="A28" s="30" t="s">
        <v>44</v>
      </c>
      <c r="B28" s="21" t="s">
        <v>18</v>
      </c>
      <c r="C28" s="21" t="s">
        <v>29</v>
      </c>
      <c r="D28" s="18" t="s">
        <v>43</v>
      </c>
      <c r="E28" s="18" t="s">
        <v>20</v>
      </c>
      <c r="F28" s="54">
        <v>12255.7</v>
      </c>
      <c r="G28" s="53">
        <v>12020.617</v>
      </c>
      <c r="H28" s="19">
        <f t="shared" si="3"/>
        <v>0.98081847630082319</v>
      </c>
      <c r="I28" s="51">
        <f>G28/G58</f>
        <v>1.832164239309194E-2</v>
      </c>
      <c r="J28" s="83">
        <v>10255.8992</v>
      </c>
      <c r="K28" s="84">
        <v>9599.8253499999992</v>
      </c>
      <c r="L28" s="55">
        <f t="shared" si="1"/>
        <v>0.9360296121085121</v>
      </c>
      <c r="M28" s="51">
        <f>K28/K58</f>
        <v>8.3259421439546618E-3</v>
      </c>
    </row>
    <row r="29" spans="1:13" ht="18" customHeight="1" x14ac:dyDescent="0.2">
      <c r="A29" s="30" t="s">
        <v>45</v>
      </c>
      <c r="B29" s="21" t="s">
        <v>18</v>
      </c>
      <c r="C29" s="21" t="s">
        <v>12</v>
      </c>
      <c r="D29" s="18"/>
      <c r="E29" s="18"/>
      <c r="F29" s="54">
        <v>494</v>
      </c>
      <c r="G29" s="53">
        <v>395</v>
      </c>
      <c r="H29" s="19">
        <f t="shared" si="3"/>
        <v>0.79959514170040491</v>
      </c>
      <c r="I29" s="51">
        <f>G29/G58</f>
        <v>6.0205301818295315E-4</v>
      </c>
      <c r="J29" s="83">
        <v>557</v>
      </c>
      <c r="K29" s="84">
        <v>486.09960000000001</v>
      </c>
      <c r="L29" s="55">
        <f t="shared" si="1"/>
        <v>0.87271023339317777</v>
      </c>
      <c r="M29" s="51">
        <f>K29/K58</f>
        <v>4.2159487264000113E-4</v>
      </c>
    </row>
    <row r="30" spans="1:13" s="29" customFormat="1" ht="18" customHeight="1" x14ac:dyDescent="0.2">
      <c r="A30" s="28" t="s">
        <v>90</v>
      </c>
      <c r="B30" s="25" t="s">
        <v>19</v>
      </c>
      <c r="C30" s="25"/>
      <c r="D30" s="11"/>
      <c r="E30" s="11"/>
      <c r="F30" s="72">
        <f>F31</f>
        <v>728</v>
      </c>
      <c r="G30" s="58">
        <f>G31</f>
        <v>728</v>
      </c>
      <c r="H30" s="13">
        <v>0</v>
      </c>
      <c r="I30" s="50">
        <v>0</v>
      </c>
      <c r="J30" s="72">
        <f>J31</f>
        <v>216.3</v>
      </c>
      <c r="K30" s="72">
        <f>K31</f>
        <v>0</v>
      </c>
      <c r="L30" s="57">
        <f t="shared" si="1"/>
        <v>0</v>
      </c>
      <c r="M30" s="51">
        <f>K30/K58</f>
        <v>0</v>
      </c>
    </row>
    <row r="31" spans="1:13" ht="18" customHeight="1" x14ac:dyDescent="0.2">
      <c r="A31" s="30" t="s">
        <v>91</v>
      </c>
      <c r="B31" s="21" t="s">
        <v>19</v>
      </c>
      <c r="C31" s="21" t="s">
        <v>11</v>
      </c>
      <c r="D31" s="18"/>
      <c r="E31" s="18"/>
      <c r="F31" s="54">
        <v>728</v>
      </c>
      <c r="G31" s="53">
        <v>728</v>
      </c>
      <c r="H31" s="19">
        <v>0</v>
      </c>
      <c r="I31" s="51">
        <v>0</v>
      </c>
      <c r="J31" s="54">
        <v>216.3</v>
      </c>
      <c r="K31" s="53">
        <v>0</v>
      </c>
      <c r="L31" s="55">
        <v>0</v>
      </c>
      <c r="M31" s="51">
        <f>K31/K58</f>
        <v>0</v>
      </c>
    </row>
    <row r="32" spans="1:13" s="29" customFormat="1" ht="19.5" customHeight="1" x14ac:dyDescent="0.2">
      <c r="A32" s="9" t="s">
        <v>46</v>
      </c>
      <c r="B32" s="25" t="s">
        <v>21</v>
      </c>
      <c r="C32" s="10"/>
      <c r="D32" s="11" t="s">
        <v>47</v>
      </c>
      <c r="E32" s="11"/>
      <c r="F32" s="56">
        <f>SUM(F33:F37)</f>
        <v>496871.38300000003</v>
      </c>
      <c r="G32" s="56">
        <f>SUM(G33:G37)</f>
        <v>481456.67</v>
      </c>
      <c r="H32" s="13">
        <f t="shared" si="3"/>
        <v>0.96897645240317642</v>
      </c>
      <c r="I32" s="50">
        <f>G32/G58</f>
        <v>0.73382896531092168</v>
      </c>
      <c r="J32" s="56">
        <f>SUM(J33:J37)</f>
        <v>516114.57848000003</v>
      </c>
      <c r="K32" s="56">
        <f>SUM(K33:K37)</f>
        <v>506836.01865999994</v>
      </c>
      <c r="L32" s="57">
        <f t="shared" si="1"/>
        <v>0.98202228689736648</v>
      </c>
      <c r="M32" s="50">
        <f>K32/K58</f>
        <v>0.43957959795961138</v>
      </c>
    </row>
    <row r="33" spans="1:13" ht="18" customHeight="1" x14ac:dyDescent="0.2">
      <c r="A33" s="15" t="s">
        <v>48</v>
      </c>
      <c r="B33" s="16" t="s">
        <v>21</v>
      </c>
      <c r="C33" s="17" t="s">
        <v>11</v>
      </c>
      <c r="D33" s="18" t="s">
        <v>47</v>
      </c>
      <c r="E33" s="18" t="s">
        <v>20</v>
      </c>
      <c r="F33" s="54">
        <v>115562.656</v>
      </c>
      <c r="G33" s="52">
        <v>113664.087</v>
      </c>
      <c r="H33" s="19">
        <f t="shared" si="3"/>
        <v>0.98357108545514904</v>
      </c>
      <c r="I33" s="51">
        <f>G33/G58</f>
        <v>0.1732450800945817</v>
      </c>
      <c r="J33" s="54">
        <v>127421.85058</v>
      </c>
      <c r="K33" s="52">
        <v>125494.05081</v>
      </c>
      <c r="L33" s="55">
        <f t="shared" si="1"/>
        <v>0.98487072851928437</v>
      </c>
      <c r="M33" s="51">
        <f>K33/K58</f>
        <v>0.10884116828798003</v>
      </c>
    </row>
    <row r="34" spans="1:13" ht="18" customHeight="1" x14ac:dyDescent="0.2">
      <c r="A34" s="20" t="s">
        <v>49</v>
      </c>
      <c r="B34" s="21" t="s">
        <v>21</v>
      </c>
      <c r="C34" s="22" t="s">
        <v>29</v>
      </c>
      <c r="D34" s="18" t="s">
        <v>50</v>
      </c>
      <c r="E34" s="18"/>
      <c r="F34" s="54">
        <v>316071.69900000002</v>
      </c>
      <c r="G34" s="52">
        <v>303969.50799999997</v>
      </c>
      <c r="H34" s="19">
        <f t="shared" si="3"/>
        <v>0.9617106149070308</v>
      </c>
      <c r="I34" s="51">
        <f>G34/G58</f>
        <v>0.46330572082781596</v>
      </c>
      <c r="J34" s="54">
        <v>317324.98241</v>
      </c>
      <c r="K34" s="52">
        <v>310003.52516999998</v>
      </c>
      <c r="L34" s="55">
        <f t="shared" si="1"/>
        <v>0.97692757379392103</v>
      </c>
      <c r="M34" s="51">
        <f>K34/K58</f>
        <v>0.26886649713761857</v>
      </c>
    </row>
    <row r="35" spans="1:13" ht="18" customHeight="1" x14ac:dyDescent="0.2">
      <c r="A35" s="20" t="s">
        <v>51</v>
      </c>
      <c r="B35" s="21" t="s">
        <v>21</v>
      </c>
      <c r="C35" s="22" t="s">
        <v>12</v>
      </c>
      <c r="D35" s="18"/>
      <c r="E35" s="18"/>
      <c r="F35" s="54">
        <v>41313.961000000003</v>
      </c>
      <c r="G35" s="52">
        <v>39943.392</v>
      </c>
      <c r="H35" s="19">
        <f t="shared" si="3"/>
        <v>0.9668255241853958</v>
      </c>
      <c r="I35" s="51">
        <f>G35/G58</f>
        <v>6.0881113190037528E-2</v>
      </c>
      <c r="J35" s="54">
        <v>44888.21</v>
      </c>
      <c r="K35" s="52">
        <v>44888.21</v>
      </c>
      <c r="L35" s="55">
        <f t="shared" si="1"/>
        <v>1</v>
      </c>
      <c r="M35" s="51">
        <f>K35/K58</f>
        <v>3.8931608209485512E-2</v>
      </c>
    </row>
    <row r="36" spans="1:13" ht="18" customHeight="1" x14ac:dyDescent="0.2">
      <c r="A36" s="20" t="s">
        <v>52</v>
      </c>
      <c r="B36" s="21" t="s">
        <v>21</v>
      </c>
      <c r="C36" s="22" t="s">
        <v>21</v>
      </c>
      <c r="D36" s="18" t="s">
        <v>50</v>
      </c>
      <c r="E36" s="18" t="s">
        <v>20</v>
      </c>
      <c r="F36" s="54">
        <v>678</v>
      </c>
      <c r="G36" s="52">
        <v>676.29399999999998</v>
      </c>
      <c r="H36" s="19">
        <f t="shared" si="3"/>
        <v>0.99748377581120939</v>
      </c>
      <c r="I36" s="68">
        <f>G36/G58</f>
        <v>1.0307970731114483E-3</v>
      </c>
      <c r="J36" s="54">
        <v>497.67399999999998</v>
      </c>
      <c r="K36" s="52">
        <v>491.65253999999999</v>
      </c>
      <c r="L36" s="55">
        <f t="shared" si="1"/>
        <v>0.98790079449599544</v>
      </c>
      <c r="M36" s="51">
        <f>K36/K58</f>
        <v>4.2641094537916314E-4</v>
      </c>
    </row>
    <row r="37" spans="1:13" ht="18" customHeight="1" x14ac:dyDescent="0.2">
      <c r="A37" s="20" t="s">
        <v>53</v>
      </c>
      <c r="B37" s="21" t="s">
        <v>21</v>
      </c>
      <c r="C37" s="22" t="s">
        <v>33</v>
      </c>
      <c r="D37" s="18" t="s">
        <v>54</v>
      </c>
      <c r="E37" s="18"/>
      <c r="F37" s="54">
        <v>23245.066999999999</v>
      </c>
      <c r="G37" s="52">
        <v>23203.388999999999</v>
      </c>
      <c r="H37" s="19">
        <f t="shared" si="3"/>
        <v>0.99820701742868712</v>
      </c>
      <c r="I37" s="68">
        <f>G37/G58</f>
        <v>3.5366254125375023E-2</v>
      </c>
      <c r="J37" s="54">
        <v>25981.861489999999</v>
      </c>
      <c r="K37" s="52">
        <v>25958.580139999998</v>
      </c>
      <c r="L37" s="55">
        <f t="shared" si="1"/>
        <v>0.9991039383375605</v>
      </c>
      <c r="M37" s="51">
        <f>K37/K58</f>
        <v>2.2513913379148147E-2</v>
      </c>
    </row>
    <row r="38" spans="1:13" s="29" customFormat="1" ht="19.5" customHeight="1" x14ac:dyDescent="0.2">
      <c r="A38" s="9" t="s">
        <v>55</v>
      </c>
      <c r="B38" s="10" t="s">
        <v>56</v>
      </c>
      <c r="C38" s="10"/>
      <c r="D38" s="11" t="s">
        <v>54</v>
      </c>
      <c r="E38" s="11" t="s">
        <v>20</v>
      </c>
      <c r="F38" s="56">
        <f>SUM(F39:F39)</f>
        <v>19371.564999999999</v>
      </c>
      <c r="G38" s="56">
        <f>SUM(G39:G39)</f>
        <v>19371.564999999999</v>
      </c>
      <c r="H38" s="13">
        <f t="shared" si="3"/>
        <v>1</v>
      </c>
      <c r="I38" s="67">
        <f>G38/G58</f>
        <v>2.9525846013106982E-2</v>
      </c>
      <c r="J38" s="56">
        <f>SUM(J39:J39)</f>
        <v>63353.680890000003</v>
      </c>
      <c r="K38" s="56">
        <f>SUM(K39:K39)</f>
        <v>63345.567889999998</v>
      </c>
      <c r="L38" s="57">
        <f t="shared" si="1"/>
        <v>0.99987194114239253</v>
      </c>
      <c r="M38" s="50">
        <f>K38/K58</f>
        <v>5.4939700890297163E-2</v>
      </c>
    </row>
    <row r="39" spans="1:13" ht="18" customHeight="1" x14ac:dyDescent="0.2">
      <c r="A39" s="20" t="s">
        <v>57</v>
      </c>
      <c r="B39" s="22" t="s">
        <v>56</v>
      </c>
      <c r="C39" s="22" t="s">
        <v>11</v>
      </c>
      <c r="D39" s="35" t="s">
        <v>58</v>
      </c>
      <c r="E39" s="35"/>
      <c r="F39" s="53">
        <v>19371.564999999999</v>
      </c>
      <c r="G39" s="52">
        <v>19371.564999999999</v>
      </c>
      <c r="H39" s="19">
        <f t="shared" si="3"/>
        <v>1</v>
      </c>
      <c r="I39" s="67">
        <f>G39/G58</f>
        <v>2.9525846013106982E-2</v>
      </c>
      <c r="J39" s="53">
        <v>63353.680890000003</v>
      </c>
      <c r="K39" s="52">
        <v>63345.567889999998</v>
      </c>
      <c r="L39" s="55">
        <f t="shared" si="1"/>
        <v>0.99987194114239253</v>
      </c>
      <c r="M39" s="51">
        <f>K39/K58</f>
        <v>5.4939700890297163E-2</v>
      </c>
    </row>
    <row r="40" spans="1:13" s="36" customFormat="1" ht="19.5" customHeight="1" x14ac:dyDescent="0.2">
      <c r="A40" s="9" t="s">
        <v>59</v>
      </c>
      <c r="B40" s="25" t="s">
        <v>60</v>
      </c>
      <c r="C40" s="10"/>
      <c r="D40" s="18" t="s">
        <v>61</v>
      </c>
      <c r="E40" s="18"/>
      <c r="F40" s="56">
        <f>SUM(F41:F45)</f>
        <v>19589.201999999997</v>
      </c>
      <c r="G40" s="56">
        <f>SUM(G41:G45)</f>
        <v>19071.109980000001</v>
      </c>
      <c r="H40" s="13">
        <f t="shared" si="3"/>
        <v>0.97355216307433057</v>
      </c>
      <c r="I40" s="67">
        <f>G40/G58</f>
        <v>2.9067897021665925E-2</v>
      </c>
      <c r="J40" s="56">
        <f>SUM(J41:J45)</f>
        <v>19125.150820000003</v>
      </c>
      <c r="K40" s="56">
        <f>SUM(K41:K45)</f>
        <v>18126.445040000002</v>
      </c>
      <c r="L40" s="57">
        <f t="shared" si="1"/>
        <v>0.94778050173828643</v>
      </c>
      <c r="M40" s="50">
        <f>K40/K58</f>
        <v>1.5721091496587902E-2</v>
      </c>
    </row>
    <row r="41" spans="1:13" ht="18" customHeight="1" x14ac:dyDescent="0.2">
      <c r="A41" s="20" t="s">
        <v>62</v>
      </c>
      <c r="B41" s="21" t="s">
        <v>60</v>
      </c>
      <c r="C41" s="22" t="s">
        <v>11</v>
      </c>
      <c r="D41" s="18" t="s">
        <v>61</v>
      </c>
      <c r="E41" s="35" t="s">
        <v>20</v>
      </c>
      <c r="F41" s="69">
        <v>21.6</v>
      </c>
      <c r="G41" s="66">
        <v>21.6</v>
      </c>
      <c r="H41" s="19">
        <f t="shared" si="3"/>
        <v>1</v>
      </c>
      <c r="I41" s="68">
        <f>G41/G58</f>
        <v>3.2922392893042503E-5</v>
      </c>
      <c r="J41" s="69">
        <v>21.6</v>
      </c>
      <c r="K41" s="66">
        <v>19.350000000000001</v>
      </c>
      <c r="L41" s="55">
        <f t="shared" si="1"/>
        <v>0.89583333333333337</v>
      </c>
      <c r="M41" s="51">
        <f>K41/K58</f>
        <v>1.6782282449078384E-5</v>
      </c>
    </row>
    <row r="42" spans="1:13" ht="18" hidden="1" customHeight="1" x14ac:dyDescent="0.2">
      <c r="A42" s="20" t="s">
        <v>63</v>
      </c>
      <c r="B42" s="21" t="s">
        <v>60</v>
      </c>
      <c r="C42" s="22" t="s">
        <v>29</v>
      </c>
      <c r="D42" s="18" t="s">
        <v>64</v>
      </c>
      <c r="E42" s="35"/>
      <c r="F42" s="53"/>
      <c r="G42" s="52"/>
      <c r="H42" s="19" t="e">
        <f t="shared" si="3"/>
        <v>#DIV/0!</v>
      </c>
      <c r="I42" s="68" t="e">
        <f>G42/G68</f>
        <v>#DIV/0!</v>
      </c>
      <c r="J42" s="53"/>
      <c r="K42" s="52"/>
      <c r="L42" s="55" t="e">
        <f t="shared" si="1"/>
        <v>#DIV/0!</v>
      </c>
      <c r="M42" s="51">
        <f>K42/K58</f>
        <v>0</v>
      </c>
    </row>
    <row r="43" spans="1:13" ht="18" customHeight="1" x14ac:dyDescent="0.2">
      <c r="A43" s="20" t="s">
        <v>65</v>
      </c>
      <c r="B43" s="21" t="s">
        <v>60</v>
      </c>
      <c r="C43" s="22" t="s">
        <v>12</v>
      </c>
      <c r="D43" s="35" t="s">
        <v>66</v>
      </c>
      <c r="E43" s="35"/>
      <c r="F43" s="66">
        <v>10388.201999999999</v>
      </c>
      <c r="G43" s="69">
        <v>10356.583000000001</v>
      </c>
      <c r="H43" s="19">
        <f t="shared" si="3"/>
        <v>0.99695625864803183</v>
      </c>
      <c r="I43" s="68">
        <f>G43/G58</f>
        <v>1.578534697015763E-2</v>
      </c>
      <c r="J43" s="66">
        <v>7874.8119999999999</v>
      </c>
      <c r="K43" s="69">
        <v>7860.0995400000002</v>
      </c>
      <c r="L43" s="55">
        <f t="shared" si="1"/>
        <v>0.99813170650931093</v>
      </c>
      <c r="M43" s="51">
        <f>K43/K58</f>
        <v>6.8170754810413991E-3</v>
      </c>
    </row>
    <row r="44" spans="1:13" ht="18" customHeight="1" x14ac:dyDescent="0.2">
      <c r="A44" s="20" t="s">
        <v>67</v>
      </c>
      <c r="B44" s="21" t="s">
        <v>60</v>
      </c>
      <c r="C44" s="22" t="s">
        <v>15</v>
      </c>
      <c r="D44" s="35" t="s">
        <v>66</v>
      </c>
      <c r="E44" s="35" t="s">
        <v>20</v>
      </c>
      <c r="F44" s="66">
        <v>8038.9</v>
      </c>
      <c r="G44" s="69">
        <v>7853.951</v>
      </c>
      <c r="H44" s="19">
        <f t="shared" si="3"/>
        <v>0.97699324534451237</v>
      </c>
      <c r="I44" s="68">
        <f>G44/G58</f>
        <v>1.1970873175217779E-2</v>
      </c>
      <c r="J44" s="66">
        <v>9280.8388200000009</v>
      </c>
      <c r="K44" s="69">
        <v>9277.1222699999998</v>
      </c>
      <c r="L44" s="55">
        <f t="shared" si="1"/>
        <v>0.99959954589535682</v>
      </c>
      <c r="M44" s="51">
        <f>K44/K58</f>
        <v>8.0460613048979421E-3</v>
      </c>
    </row>
    <row r="45" spans="1:13" ht="18" customHeight="1" x14ac:dyDescent="0.2">
      <c r="A45" s="27" t="s">
        <v>68</v>
      </c>
      <c r="B45" s="21" t="s">
        <v>60</v>
      </c>
      <c r="C45" s="22" t="s">
        <v>19</v>
      </c>
      <c r="D45" s="35"/>
      <c r="E45" s="35"/>
      <c r="F45" s="69">
        <v>1140.5</v>
      </c>
      <c r="G45" s="66">
        <v>838.97598000000005</v>
      </c>
      <c r="H45" s="19">
        <f t="shared" si="3"/>
        <v>0.73562120122753183</v>
      </c>
      <c r="I45" s="68">
        <f>G45/G58</f>
        <v>1.2787544833974707E-3</v>
      </c>
      <c r="J45" s="69">
        <v>1947.9</v>
      </c>
      <c r="K45" s="66">
        <v>969.87323000000004</v>
      </c>
      <c r="L45" s="55">
        <f t="shared" si="1"/>
        <v>0.49790709482006262</v>
      </c>
      <c r="M45" s="51">
        <f>K45/K58</f>
        <v>8.4117242819948125E-4</v>
      </c>
    </row>
    <row r="46" spans="1:13" ht="19.5" customHeight="1" x14ac:dyDescent="0.2">
      <c r="A46" s="9" t="s">
        <v>69</v>
      </c>
      <c r="B46" s="25" t="s">
        <v>23</v>
      </c>
      <c r="C46" s="10"/>
      <c r="D46" s="18" t="s">
        <v>70</v>
      </c>
      <c r="E46" s="18" t="s">
        <v>20</v>
      </c>
      <c r="F46" s="56">
        <f>F47+F48+F49</f>
        <v>20848.944979999997</v>
      </c>
      <c r="G46" s="56">
        <f>G47+G48+G49</f>
        <v>18340.505799999999</v>
      </c>
      <c r="H46" s="13">
        <f t="shared" si="3"/>
        <v>0.87968507843412236</v>
      </c>
      <c r="I46" s="67">
        <f>G46/G58</f>
        <v>2.7954321194663182E-2</v>
      </c>
      <c r="J46" s="56">
        <f>J47+J48+J49</f>
        <v>18325.774429999998</v>
      </c>
      <c r="K46" s="56">
        <f>K47+K48+K49</f>
        <v>18237.355009999999</v>
      </c>
      <c r="L46" s="57">
        <f t="shared" si="1"/>
        <v>0.99517513323446494</v>
      </c>
      <c r="M46" s="50">
        <f>K46/K58</f>
        <v>1.5817283870901016E-2</v>
      </c>
    </row>
    <row r="47" spans="1:13" ht="16.5" customHeight="1" x14ac:dyDescent="0.2">
      <c r="A47" s="20" t="s">
        <v>71</v>
      </c>
      <c r="B47" s="21" t="s">
        <v>23</v>
      </c>
      <c r="C47" s="22" t="s">
        <v>11</v>
      </c>
      <c r="D47" s="35"/>
      <c r="E47" s="35"/>
      <c r="F47" s="66">
        <v>13323.710999999999</v>
      </c>
      <c r="G47" s="69">
        <v>13313.17482</v>
      </c>
      <c r="H47" s="19">
        <f t="shared" si="3"/>
        <v>0.99920921581082034</v>
      </c>
      <c r="I47" s="68">
        <f>G47/G58</f>
        <v>2.0291739448046315E-2</v>
      </c>
      <c r="J47" s="66">
        <v>13325.774429999999</v>
      </c>
      <c r="K47" s="69">
        <v>13237.355009999999</v>
      </c>
      <c r="L47" s="55">
        <f t="shared" si="1"/>
        <v>0.993364781877071</v>
      </c>
      <c r="M47" s="51">
        <f>K47/K58</f>
        <v>1.1480776778115907E-2</v>
      </c>
    </row>
    <row r="48" spans="1:13" ht="17.25" customHeight="1" x14ac:dyDescent="0.2">
      <c r="A48" s="20" t="s">
        <v>72</v>
      </c>
      <c r="B48" s="21" t="s">
        <v>23</v>
      </c>
      <c r="C48" s="22" t="s">
        <v>29</v>
      </c>
      <c r="D48" s="35"/>
      <c r="E48" s="35"/>
      <c r="F48" s="66">
        <v>3656.1709999999998</v>
      </c>
      <c r="G48" s="52">
        <v>1158.268</v>
      </c>
      <c r="H48" s="19">
        <v>0</v>
      </c>
      <c r="I48" s="67">
        <v>0</v>
      </c>
      <c r="J48" s="66">
        <v>0</v>
      </c>
      <c r="K48" s="52">
        <v>0</v>
      </c>
      <c r="L48" s="19">
        <v>0</v>
      </c>
      <c r="M48" s="51">
        <f>K48/K58</f>
        <v>0</v>
      </c>
    </row>
    <row r="49" spans="1:13" ht="17.25" customHeight="1" x14ac:dyDescent="0.2">
      <c r="A49" s="20" t="s">
        <v>88</v>
      </c>
      <c r="B49" s="21" t="s">
        <v>23</v>
      </c>
      <c r="C49" s="22" t="s">
        <v>12</v>
      </c>
      <c r="D49" s="35"/>
      <c r="E49" s="35"/>
      <c r="F49" s="66">
        <v>3869.0629800000002</v>
      </c>
      <c r="G49" s="52">
        <v>3869.0629800000002</v>
      </c>
      <c r="H49" s="19">
        <v>0</v>
      </c>
      <c r="I49" s="67">
        <v>0</v>
      </c>
      <c r="J49" s="66">
        <v>5000</v>
      </c>
      <c r="K49" s="52">
        <v>5000</v>
      </c>
      <c r="L49" s="19">
        <f t="shared" ref="L49" si="5">K49/J49</f>
        <v>1</v>
      </c>
      <c r="M49" s="51">
        <f>K49/K58</f>
        <v>4.3365070927851119E-3</v>
      </c>
    </row>
    <row r="50" spans="1:13" ht="19.5" customHeight="1" x14ac:dyDescent="0.2">
      <c r="A50" s="9" t="s">
        <v>73</v>
      </c>
      <c r="B50" s="10" t="s">
        <v>40</v>
      </c>
      <c r="C50" s="10"/>
      <c r="D50" s="35" t="s">
        <v>74</v>
      </c>
      <c r="E50" s="35" t="s">
        <v>20</v>
      </c>
      <c r="F50" s="56">
        <f>F51</f>
        <v>650</v>
      </c>
      <c r="G50" s="56">
        <f>G51</f>
        <v>650</v>
      </c>
      <c r="H50" s="13">
        <f t="shared" si="3"/>
        <v>1</v>
      </c>
      <c r="I50" s="67">
        <f>G50/G58</f>
        <v>9.9072015650359378E-4</v>
      </c>
      <c r="J50" s="56">
        <f>J51</f>
        <v>950</v>
      </c>
      <c r="K50" s="56">
        <f>K51</f>
        <v>950</v>
      </c>
      <c r="L50" s="13">
        <f t="shared" si="1"/>
        <v>1</v>
      </c>
      <c r="M50" s="50">
        <f>K50/K58</f>
        <v>8.2393634762917126E-4</v>
      </c>
    </row>
    <row r="51" spans="1:13" s="37" customFormat="1" ht="18" customHeight="1" x14ac:dyDescent="0.2">
      <c r="A51" s="20" t="s">
        <v>75</v>
      </c>
      <c r="B51" s="22" t="s">
        <v>40</v>
      </c>
      <c r="C51" s="22" t="s">
        <v>29</v>
      </c>
      <c r="D51" s="35" t="s">
        <v>76</v>
      </c>
      <c r="E51" s="35"/>
      <c r="F51" s="69">
        <v>650</v>
      </c>
      <c r="G51" s="66">
        <v>650</v>
      </c>
      <c r="H51" s="19">
        <f t="shared" si="3"/>
        <v>1</v>
      </c>
      <c r="I51" s="68">
        <f>G51/G58</f>
        <v>9.9072015650359378E-4</v>
      </c>
      <c r="J51" s="69">
        <v>950</v>
      </c>
      <c r="K51" s="66">
        <v>950</v>
      </c>
      <c r="L51" s="19">
        <f t="shared" si="1"/>
        <v>1</v>
      </c>
      <c r="M51" s="51">
        <f>K51/K58</f>
        <v>8.2393634762917126E-4</v>
      </c>
    </row>
    <row r="52" spans="1:13" ht="19.5" customHeight="1" x14ac:dyDescent="0.2">
      <c r="A52" s="38" t="s">
        <v>77</v>
      </c>
      <c r="B52" s="39" t="s">
        <v>26</v>
      </c>
      <c r="C52" s="39"/>
      <c r="D52" s="40"/>
      <c r="E52" s="40"/>
      <c r="F52" s="63">
        <f>F53</f>
        <v>3450</v>
      </c>
      <c r="G52" s="64">
        <f>G53</f>
        <v>1222.28997</v>
      </c>
      <c r="H52" s="13">
        <f t="shared" si="3"/>
        <v>0.354286947826087</v>
      </c>
      <c r="I52" s="67">
        <f>G52/G58</f>
        <v>1.862995862109497E-3</v>
      </c>
      <c r="J52" s="63">
        <f>J53</f>
        <v>5405</v>
      </c>
      <c r="K52" s="64">
        <f>K53</f>
        <v>1826.18796</v>
      </c>
      <c r="L52" s="13">
        <f t="shared" si="1"/>
        <v>0.33787011285846436</v>
      </c>
      <c r="M52" s="50">
        <f>K52/K58</f>
        <v>1.5838554082597547E-3</v>
      </c>
    </row>
    <row r="53" spans="1:13" ht="27" customHeight="1" x14ac:dyDescent="0.2">
      <c r="A53" s="27" t="s">
        <v>78</v>
      </c>
      <c r="B53" s="41">
        <v>13</v>
      </c>
      <c r="C53" s="42" t="s">
        <v>11</v>
      </c>
      <c r="D53" s="43"/>
      <c r="E53" s="43"/>
      <c r="F53" s="66">
        <v>3450</v>
      </c>
      <c r="G53" s="69">
        <v>1222.28997</v>
      </c>
      <c r="H53" s="19">
        <f t="shared" si="3"/>
        <v>0.354286947826087</v>
      </c>
      <c r="I53" s="68">
        <f>G53/G58</f>
        <v>1.862995862109497E-3</v>
      </c>
      <c r="J53" s="66">
        <v>5405</v>
      </c>
      <c r="K53" s="69">
        <v>1826.18796</v>
      </c>
      <c r="L53" s="19">
        <f t="shared" si="1"/>
        <v>0.33787011285846436</v>
      </c>
      <c r="M53" s="51">
        <f>K53/K58</f>
        <v>1.5838554082597547E-3</v>
      </c>
    </row>
    <row r="54" spans="1:13" s="37" customFormat="1" ht="19.5" customHeight="1" x14ac:dyDescent="0.2">
      <c r="A54" s="28" t="s">
        <v>79</v>
      </c>
      <c r="B54" s="10" t="s">
        <v>80</v>
      </c>
      <c r="C54" s="10"/>
      <c r="D54" s="44"/>
      <c r="E54" s="44"/>
      <c r="F54" s="65">
        <f>SUM(F55:F57)</f>
        <v>11654.64162</v>
      </c>
      <c r="G54" s="65">
        <f>SUM(G55:G57)</f>
        <v>11654.64162</v>
      </c>
      <c r="H54" s="13">
        <f t="shared" si="3"/>
        <v>1</v>
      </c>
      <c r="I54" s="67">
        <f>G54/G58</f>
        <v>1.7763828261168766E-2</v>
      </c>
      <c r="J54" s="65">
        <f>SUM(J55:J57)</f>
        <v>11160.138000000001</v>
      </c>
      <c r="K54" s="65">
        <f>SUM(K55:K57)</f>
        <v>11160.138000000001</v>
      </c>
      <c r="L54" s="13">
        <f t="shared" si="1"/>
        <v>1</v>
      </c>
      <c r="M54" s="50">
        <f>K54/K58</f>
        <v>9.67920351869213E-3</v>
      </c>
    </row>
    <row r="55" spans="1:13" s="45" customFormat="1" ht="18" customHeight="1" x14ac:dyDescent="0.2">
      <c r="A55" s="30" t="s">
        <v>81</v>
      </c>
      <c r="B55" s="22" t="s">
        <v>80</v>
      </c>
      <c r="C55" s="22" t="s">
        <v>11</v>
      </c>
      <c r="D55" s="18" t="s">
        <v>37</v>
      </c>
      <c r="E55" s="18"/>
      <c r="F55" s="69">
        <v>10891</v>
      </c>
      <c r="G55" s="66">
        <v>10891</v>
      </c>
      <c r="H55" s="19">
        <f t="shared" si="3"/>
        <v>1</v>
      </c>
      <c r="I55" s="68">
        <f>G55/G58</f>
        <v>1.6599897268431755E-2</v>
      </c>
      <c r="J55" s="69">
        <v>10503</v>
      </c>
      <c r="K55" s="66">
        <v>10503</v>
      </c>
      <c r="L55" s="19">
        <f t="shared" si="1"/>
        <v>1</v>
      </c>
      <c r="M55" s="51">
        <f>K55/J58</f>
        <v>8.93903911316264E-3</v>
      </c>
    </row>
    <row r="56" spans="1:13" s="45" customFormat="1" ht="18" hidden="1" customHeight="1" x14ac:dyDescent="0.2">
      <c r="A56" s="30" t="s">
        <v>84</v>
      </c>
      <c r="B56" s="22" t="s">
        <v>80</v>
      </c>
      <c r="C56" s="22" t="s">
        <v>29</v>
      </c>
      <c r="D56" s="18"/>
      <c r="E56" s="18"/>
      <c r="F56" s="69">
        <v>0</v>
      </c>
      <c r="G56" s="66">
        <v>0</v>
      </c>
      <c r="H56" s="19">
        <v>0</v>
      </c>
      <c r="I56" s="68">
        <f>G56/G58</f>
        <v>0</v>
      </c>
      <c r="J56" s="69">
        <v>0</v>
      </c>
      <c r="K56" s="66">
        <v>0</v>
      </c>
      <c r="L56" s="19">
        <v>0</v>
      </c>
      <c r="M56" s="51">
        <f>K56/J58</f>
        <v>0</v>
      </c>
    </row>
    <row r="57" spans="1:13" s="45" customFormat="1" ht="18" customHeight="1" x14ac:dyDescent="0.2">
      <c r="A57" s="30" t="s">
        <v>82</v>
      </c>
      <c r="B57" s="22" t="s">
        <v>80</v>
      </c>
      <c r="C57" s="22" t="s">
        <v>12</v>
      </c>
      <c r="D57" s="18"/>
      <c r="E57" s="18"/>
      <c r="F57" s="70">
        <v>763.64161999999999</v>
      </c>
      <c r="G57" s="71">
        <v>763.64161999999999</v>
      </c>
      <c r="H57" s="19">
        <f t="shared" si="3"/>
        <v>1</v>
      </c>
      <c r="I57" s="68">
        <f>G57/G58</f>
        <v>1.163930992737012E-3</v>
      </c>
      <c r="J57" s="70">
        <v>657.13800000000003</v>
      </c>
      <c r="K57" s="71">
        <v>657.13800000000003</v>
      </c>
      <c r="L57" s="19">
        <v>0</v>
      </c>
      <c r="M57" s="51">
        <f>K57/K58</f>
        <v>5.6993671958772453E-4</v>
      </c>
    </row>
    <row r="58" spans="1:13" s="47" customFormat="1" ht="21" customHeight="1" x14ac:dyDescent="0.2">
      <c r="A58" s="9" t="s">
        <v>83</v>
      </c>
      <c r="B58" s="25"/>
      <c r="C58" s="46"/>
      <c r="D58" s="18" t="s">
        <v>37</v>
      </c>
      <c r="E58" s="18" t="s">
        <v>20</v>
      </c>
      <c r="F58" s="12">
        <f>F9+F16+F20+F26+F32+F38+F40+F46+F50+F52+F54+F18+F30</f>
        <v>682524.06550000003</v>
      </c>
      <c r="G58" s="12">
        <f>G9+G16+G20+G26+G32+G38+G40+G46+G50+G52+G54+G18+G30</f>
        <v>656088.39764999994</v>
      </c>
      <c r="H58" s="13">
        <f t="shared" si="3"/>
        <v>0.96126778646166278</v>
      </c>
      <c r="I58" s="67">
        <v>1</v>
      </c>
      <c r="J58" s="12">
        <f>J9+J16+J20+J26+J32+J38+J40+J46+J50+J52+J54+J18+J30</f>
        <v>1174958.5013600001</v>
      </c>
      <c r="K58" s="12">
        <f>K9+K16+K20+K26+K32+K38+K40+K46+K50+K52+K54+K18+K30</f>
        <v>1153001.6884600001</v>
      </c>
      <c r="L58" s="13">
        <f t="shared" si="1"/>
        <v>0.98131269072517435</v>
      </c>
      <c r="M58" s="50">
        <f>K58/K58</f>
        <v>1</v>
      </c>
    </row>
    <row r="59" spans="1:13" ht="15.75" customHeight="1" x14ac:dyDescent="0.2"/>
    <row r="60" spans="1:13" x14ac:dyDescent="0.2">
      <c r="G60" s="61"/>
      <c r="K60" s="61"/>
    </row>
  </sheetData>
  <mergeCells count="19">
    <mergeCell ref="E6:E7"/>
    <mergeCell ref="J6:J7"/>
    <mergeCell ref="K6:K7"/>
    <mergeCell ref="L1:M1"/>
    <mergeCell ref="L2:M2"/>
    <mergeCell ref="A4:M4"/>
    <mergeCell ref="A5:K5"/>
    <mergeCell ref="A6:A7"/>
    <mergeCell ref="B6:B7"/>
    <mergeCell ref="C6:C7"/>
    <mergeCell ref="D6:D7"/>
    <mergeCell ref="J8:M8"/>
    <mergeCell ref="F6:F7"/>
    <mergeCell ref="G6:G7"/>
    <mergeCell ref="H6:H7"/>
    <mergeCell ref="I6:I7"/>
    <mergeCell ref="F8:I8"/>
    <mergeCell ref="L6:L7"/>
    <mergeCell ref="M6:M7"/>
  </mergeCells>
  <pageMargins left="0.59027777777777801" right="0.59027777777777801" top="0.39374999999999999" bottom="0.39374999999999999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</vt:lpstr>
      <vt:lpstr>прил.4!Область_печати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filina-pc</dc:creator>
  <cp:lastModifiedBy>Пользователь</cp:lastModifiedBy>
  <cp:revision>3</cp:revision>
  <cp:lastPrinted>2021-02-25T07:19:50Z</cp:lastPrinted>
  <dcterms:created xsi:type="dcterms:W3CDTF">2016-03-10T09:30:43Z</dcterms:created>
  <dcterms:modified xsi:type="dcterms:W3CDTF">2026-02-18T11:05:39Z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Reanimator Extreme Edition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