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<sst xmlns="http://schemas.openxmlformats.org/spreadsheetml/2006/main" count="114" uniqueCount="75">
  <si>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</si>
  <si>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</si>
  <si>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</si>
  <si>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</si>
  <si>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</si>
  <si>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</si>
  <si>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</si>
  <si>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</si>
  <si>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</si>
  <si>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</si>
  <si>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</si>
  <si>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</si>
  <si>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</si>
  <si>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</si>
  <si>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</si>
  <si>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</si>
  <si>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</si>
  <si>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</si>
  <si>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</si>
  <si>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</si>
  <si>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</si>
  <si>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</si>
  <si>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</si>
  <si>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</si>
  <si>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</si>
  <si>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</si>
  <si>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</si>
  <si>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</si>
  <si>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</si>
  <si>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</si>
  <si>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</si>
  <si>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</si>
  <si>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</si>
  <si>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</si>
  <si>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</si>
  <si>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Мобилизационная и вневойсковая подготовка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</si>
  <si>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</si>
  <si>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</si>
  <si>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</si>
  <si>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Исполнено</t>
  </si>
  <si>
    <t>на 2018 год</t>
  </si>
  <si>
    <t>на 2017 год_1</t>
  </si>
  <si>
    <t>на 2017 год</t>
  </si>
  <si>
    <t>Утверждено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</si>
  <si>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</si>
  <si>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</si>
  <si>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</si>
  <si>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</si>
  <si>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</si>
  <si>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</si>
  <si>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</si>
  <si>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</si>
  <si>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</si>
  <si>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</si>
  <si>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</si>
  <si>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</si>
  <si>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</si>
  <si>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</si>
  <si>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</si>
  <si>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Бюджетные ассигнования  (планы)
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</si>
  <si>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</si>
  <si>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ИТОГО</t>
  </si>
  <si>
    <t>% исполнения</t>
  </si>
  <si>
    <t>НАЦИОНАЛЬНАЯ БЕЗОПАСНОСТЬ И ПРАВООХРАНИТЕЛЬНАЯ ДЕЯТЕЛЬНОСТЬ</t>
  </si>
  <si>
    <t>Гражданская оборона</t>
  </si>
  <si>
    <t>Иные дотации</t>
  </si>
  <si>
    <t>Другие вопросы в области национальной экономики</t>
  </si>
  <si>
    <t>Судебная система</t>
  </si>
  <si>
    <t>Резервные фонды</t>
  </si>
  <si>
    <t>2022 год</t>
  </si>
  <si>
    <t>Массовый спорт</t>
  </si>
  <si>
    <t>Транспорт</t>
  </si>
  <si>
    <t>Спорт высших достижений</t>
  </si>
  <si>
    <t>2023 год</t>
  </si>
  <si>
    <t>за 2023 год по сравлению с  2022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</si>
</sst>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" vertical="top" wrapText="1"/>
      <protection hidden="1"/>
    </xf>
    <xf numFmtId="0" fontId="2" fillId="0" borderId="6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0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167" fontId="1" fillId="0" borderId="15" xfId="0" applyNumberFormat="1" applyFont="1" applyFill="1" applyBorder="1" applyAlignment="1" applyProtection="1">
      <alignment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 applyProtection="1">
      <alignment horizontal="center" vertical="top"/>
      <protection hidden="1"/>
    </xf>
    <xf numFmtId="0" fontId="2" fillId="0" borderId="9" xfId="0" applyNumberFormat="1" applyFont="1" applyFill="1" applyBorder="1" applyAlignment="1" applyProtection="1">
      <alignment horizontal="center" vertical="top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9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166" fontId="1" fillId="0" borderId="19" xfId="0" applyNumberFormat="1" applyFont="1" applyFill="1" applyBorder="1" applyAlignment="1" applyProtection="1">
      <alignment/>
      <protection hidden="1"/>
    </xf>
    <xf numFmtId="167" fontId="1" fillId="0" borderId="19" xfId="0" applyNumberFormat="1" applyFont="1" applyFill="1" applyBorder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/>
      <protection hidden="1"/>
    </xf>
    <xf numFmtId="0" fontId="1" fillId="0" borderId="21" xfId="0" applyNumberFormat="1" applyFont="1" applyFill="1" applyBorder="1" applyAlignment="1" applyProtection="1">
      <alignment/>
      <protection hidden="1"/>
    </xf>
    <xf numFmtId="164" fontId="1" fillId="0" borderId="17" xfId="0" applyNumberFormat="1" applyFont="1" applyFill="1" applyBorder="1" applyAlignment="1" applyProtection="1">
      <alignment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22" xfId="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7" fontId="1" fillId="0" borderId="2" xfId="20" applyNumberFormat="1" applyFont="1" applyFill="1" applyBorder="1" applyAlignment="1" applyProtection="1">
      <alignment/>
      <protection hidden="1"/>
    </xf>
    <xf numFmtId="166" fontId="1" fillId="0" borderId="2" xfId="20" applyNumberFormat="1" applyFont="1" applyFill="1" applyBorder="1" applyAlignment="1" applyProtection="1">
      <alignment/>
      <protection hidden="1"/>
    </xf>
    <xf numFmtId="165" fontId="1" fillId="0" borderId="2" xfId="20" applyNumberFormat="1" applyFont="1" applyFill="1" applyBorder="1" applyAlignment="1" applyProtection="1">
      <alignment/>
      <protection hidden="1"/>
    </xf>
    <xf numFmtId="0" fontId="0" fillId="0" borderId="0" xfId="20" applyProtection="1">
      <alignment/>
      <protection hidden="1"/>
    </xf>
    <xf numFmtId="165" fontId="1" fillId="0" borderId="23" xfId="2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8" fontId="0" fillId="0" borderId="0" xfId="0" applyNumberFormat="1"/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6" fontId="1" fillId="0" borderId="23" xfId="0" applyNumberFormat="1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6" fontId="1" fillId="0" borderId="23" xfId="0" applyNumberFormat="1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22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4" fontId="2" fillId="0" borderId="3" xfId="0" applyNumberFormat="1" applyFont="1" applyFill="1" applyBorder="1" applyAlignment="1" applyProtection="1">
      <alignment horizontal="right"/>
      <protection hidden="1"/>
    </xf>
    <xf numFmtId="165" fontId="2" fillId="0" borderId="2" xfId="20" applyNumberFormat="1" applyFont="1" applyFill="1" applyBorder="1" applyAlignment="1" applyProtection="1">
      <alignment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0" fillId="0" borderId="0" xfId="0" applyFill="1" applyProtection="1">
      <protection hidden="1"/>
    </xf>
    <xf numFmtId="0" fontId="0" fillId="0" borderId="17" xfId="0" applyFill="1" applyBorder="1" applyProtection="1">
      <protection hidden="1"/>
    </xf>
    <xf numFmtId="168" fontId="0" fillId="0" borderId="0" xfId="0" applyNumberFormat="1" applyFill="1" applyProtection="1">
      <protection hidden="1"/>
    </xf>
    <xf numFmtId="0" fontId="0" fillId="0" borderId="0" xfId="0" applyFill="1"/>
    <xf numFmtId="166" fontId="5" fillId="0" borderId="2" xfId="0" applyNumberFormat="1" applyFont="1" applyFill="1" applyBorder="1" applyAlignment="1" applyProtection="1">
      <alignment/>
      <protection hidden="1"/>
    </xf>
    <xf numFmtId="167" fontId="5" fillId="0" borderId="2" xfId="0" applyNumberFormat="1" applyFont="1" applyFill="1" applyBorder="1" applyAlignment="1" applyProtection="1">
      <alignment/>
      <protection hidden="1"/>
    </xf>
    <xf numFmtId="165" fontId="5" fillId="0" borderId="2" xfId="20" applyNumberFormat="1" applyFont="1" applyFill="1" applyBorder="1" applyAlignment="1" applyProtection="1">
      <alignment/>
      <protection hidden="1"/>
    </xf>
    <xf numFmtId="165" fontId="5" fillId="0" borderId="23" xfId="20" applyNumberFormat="1" applyFont="1" applyFill="1" applyBorder="1" applyAlignment="1" applyProtection="1">
      <alignment/>
      <protection hidden="1"/>
    </xf>
    <xf numFmtId="167" fontId="5" fillId="0" borderId="3" xfId="0" applyNumberFormat="1" applyFont="1" applyFill="1" applyBorder="1" applyAlignment="1" applyProtection="1">
      <alignment/>
      <protection hidden="1"/>
    </xf>
    <xf numFmtId="0" fontId="5" fillId="0" borderId="22" xfId="0" applyNumberFormat="1" applyFont="1" applyFill="1" applyBorder="1" applyAlignment="1" applyProtection="1">
      <alignment/>
      <protection hidden="1"/>
    </xf>
    <xf numFmtId="167" fontId="5" fillId="0" borderId="15" xfId="0" applyNumberFormat="1" applyFont="1" applyFill="1" applyBorder="1" applyAlignment="1" applyProtection="1">
      <alignment/>
      <protection hidden="1"/>
    </xf>
    <xf numFmtId="166" fontId="5" fillId="0" borderId="2" xfId="20" applyNumberFormat="1" applyFont="1" applyFill="1" applyBorder="1" applyAlignment="1" applyProtection="1">
      <alignment/>
      <protection hidden="1"/>
    </xf>
    <xf numFmtId="167" fontId="5" fillId="0" borderId="2" xfId="20" applyNumberFormat="1" applyFont="1" applyFill="1" applyBorder="1" applyAlignment="1" applyProtection="1">
      <alignment/>
      <protection hidden="1"/>
    </xf>
    <xf numFmtId="166" fontId="5" fillId="0" borderId="23" xfId="0" applyNumberFormat="1" applyFont="1" applyFill="1" applyBorder="1" applyAlignment="1" applyProtection="1">
      <alignment/>
      <protection hidden="1"/>
    </xf>
    <xf numFmtId="165" fontId="5" fillId="0" borderId="23" xfId="0" applyNumberFormat="1" applyFont="1" applyFill="1" applyBorder="1" applyAlignment="1" applyProtection="1">
      <alignment/>
      <protection hidden="1"/>
    </xf>
    <xf numFmtId="165" fontId="5" fillId="0" borderId="2" xfId="0" applyNumberFormat="1" applyFont="1" applyFill="1" applyBorder="1" applyAlignment="1" applyProtection="1">
      <alignment/>
      <protection hidden="1"/>
    </xf>
    <xf numFmtId="165" fontId="6" fillId="0" borderId="23" xfId="20" applyNumberFormat="1" applyFont="1" applyFill="1" applyBorder="1" applyAlignment="1" applyProtection="1">
      <alignment/>
      <protection hidden="1"/>
    </xf>
    <xf numFmtId="165" fontId="6" fillId="0" borderId="23" xfId="0" applyNumberFormat="1" applyFont="1" applyFill="1" applyBorder="1" applyAlignment="1" applyProtection="1">
      <alignment/>
      <protection hidden="1"/>
    </xf>
    <xf numFmtId="165" fontId="1" fillId="0" borderId="19" xfId="20" applyNumberFormat="1" applyFont="1" applyFill="1" applyBorder="1" applyAlignment="1" applyProtection="1">
      <alignment/>
      <protection hidden="1"/>
    </xf>
    <xf numFmtId="167" fontId="1" fillId="0" borderId="25" xfId="0" applyNumberFormat="1" applyFont="1" applyFill="1" applyBorder="1" applyAlignment="1" applyProtection="1">
      <alignment/>
      <protection hidden="1"/>
    </xf>
    <xf numFmtId="165" fontId="6" fillId="0" borderId="26" xfId="20" applyNumberFormat="1" applyFont="1" applyFill="1" applyBorder="1" applyAlignment="1" applyProtection="1">
      <alignment/>
      <protection hidden="1"/>
    </xf>
    <xf numFmtId="165" fontId="6" fillId="0" borderId="26" xfId="0" applyNumberFormat="1" applyFont="1" applyFill="1" applyBorder="1" applyAlignment="1" applyProtection="1">
      <alignment/>
      <protection hidden="1"/>
    </xf>
    <xf numFmtId="167" fontId="1" fillId="0" borderId="27" xfId="0" applyNumberFormat="1" applyFont="1" applyFill="1" applyBorder="1" applyAlignment="1" applyProtection="1">
      <alignment/>
      <protection hidden="1"/>
    </xf>
    <xf numFmtId="168" fontId="0" fillId="0" borderId="28" xfId="0" applyNumberFormat="1" applyFill="1" applyBorder="1" applyProtection="1">
      <protection hidden="1"/>
    </xf>
    <xf numFmtId="168" fontId="0" fillId="0" borderId="17" xfId="0" applyNumberFormat="1" applyFill="1" applyBorder="1" applyProtection="1">
      <protection hidden="1"/>
    </xf>
    <xf numFmtId="167" fontId="1" fillId="0" borderId="17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167" fontId="1" fillId="0" borderId="14" xfId="0" applyNumberFormat="1" applyFont="1" applyFill="1" applyBorder="1" applyAlignment="1" applyProtection="1">
      <alignment/>
      <protection hidden="1"/>
    </xf>
    <xf numFmtId="166" fontId="1" fillId="0" borderId="29" xfId="0" applyNumberFormat="1" applyFont="1" applyFill="1" applyBorder="1" applyAlignment="1" applyProtection="1">
      <alignment vertical="top" wrapText="1"/>
      <protection hidden="1"/>
    </xf>
    <xf numFmtId="166" fontId="1" fillId="0" borderId="30" xfId="0" applyNumberFormat="1" applyFont="1" applyFill="1" applyBorder="1" applyAlignment="1" applyProtection="1">
      <alignment vertical="top" wrapText="1"/>
      <protection hidden="1"/>
    </xf>
    <xf numFmtId="166" fontId="1" fillId="0" borderId="26" xfId="0" applyNumberFormat="1" applyFont="1" applyFill="1" applyBorder="1" applyAlignment="1" applyProtection="1">
      <alignment/>
      <protection hidden="1"/>
    </xf>
    <xf numFmtId="165" fontId="1" fillId="0" borderId="26" xfId="0" applyNumberFormat="1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165" fontId="5" fillId="0" borderId="23" xfId="0" applyNumberFormat="1" applyFont="1" applyFill="1" applyBorder="1" applyAlignment="1" applyProtection="1">
      <alignment/>
      <protection hidden="1"/>
    </xf>
    <xf numFmtId="165" fontId="5" fillId="0" borderId="2" xfId="0" applyNumberFormat="1" applyFont="1" applyFill="1" applyBorder="1" applyAlignment="1" applyProtection="1">
      <alignment/>
      <protection hidden="1"/>
    </xf>
    <xf numFmtId="166" fontId="1" fillId="0" borderId="31" xfId="0" applyNumberFormat="1" applyFont="1" applyFill="1" applyBorder="1" applyAlignment="1" applyProtection="1">
      <alignment vertical="top" wrapText="1"/>
      <protection hidden="1"/>
    </xf>
    <xf numFmtId="166" fontId="1" fillId="0" borderId="32" xfId="0" applyNumberFormat="1" applyFont="1" applyFill="1" applyBorder="1" applyAlignment="1" applyProtection="1">
      <alignment vertical="top" wrapText="1"/>
      <protection hidden="1"/>
    </xf>
    <xf numFmtId="166" fontId="1" fillId="0" borderId="23" xfId="0" applyNumberFormat="1" applyFont="1" applyFill="1" applyBorder="1" applyAlignment="1" applyProtection="1">
      <alignment/>
      <protection hidden="1"/>
    </xf>
    <xf numFmtId="165" fontId="1" fillId="0" borderId="23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6" fontId="5" fillId="0" borderId="23" xfId="0" applyNumberFormat="1" applyFont="1" applyFill="1" applyBorder="1" applyAlignment="1" applyProtection="1">
      <alignment/>
      <protection hidden="1"/>
    </xf>
    <xf numFmtId="165" fontId="2" fillId="0" borderId="23" xfId="0" applyNumberFormat="1" applyFont="1" applyFill="1" applyBorder="1" applyAlignment="1" applyProtection="1">
      <alignment/>
      <protection hidden="1"/>
    </xf>
    <xf numFmtId="165" fontId="2" fillId="0" borderId="2" xfId="0" applyNumberFormat="1" applyFont="1" applyFill="1" applyBorder="1" applyAlignment="1" applyProtection="1">
      <alignment/>
      <protection hidden="1"/>
    </xf>
    <xf numFmtId="166" fontId="1" fillId="0" borderId="33" xfId="0" applyNumberFormat="1" applyFont="1" applyFill="1" applyBorder="1" applyAlignment="1" applyProtection="1">
      <alignment vertical="top" wrapText="1"/>
      <protection hidden="1"/>
    </xf>
    <xf numFmtId="166" fontId="1" fillId="0" borderId="34" xfId="0" applyNumberFormat="1" applyFont="1" applyFill="1" applyBorder="1" applyAlignment="1" applyProtection="1">
      <alignment vertical="top" wrapText="1"/>
      <protection hidden="1"/>
    </xf>
    <xf numFmtId="166" fontId="2" fillId="0" borderId="23" xfId="0" applyNumberFormat="1" applyFont="1" applyFill="1" applyBorder="1" applyAlignment="1" applyProtection="1">
      <alignment/>
      <protection hidden="1"/>
    </xf>
    <xf numFmtId="166" fontId="1" fillId="0" borderId="31" xfId="20" applyNumberFormat="1" applyFont="1" applyFill="1" applyBorder="1" applyAlignment="1" applyProtection="1">
      <alignment vertical="top" wrapText="1"/>
      <protection hidden="1"/>
    </xf>
    <xf numFmtId="166" fontId="1" fillId="0" borderId="32" xfId="20" applyNumberFormat="1" applyFont="1" applyFill="1" applyBorder="1" applyAlignment="1" applyProtection="1">
      <alignment vertical="top" wrapText="1"/>
      <protection hidden="1"/>
    </xf>
    <xf numFmtId="166" fontId="1" fillId="0" borderId="22" xfId="20" applyNumberFormat="1" applyFont="1" applyFill="1" applyBorder="1" applyAlignment="1" applyProtection="1">
      <alignment vertical="top" wrapText="1"/>
      <protection hidden="1"/>
    </xf>
    <xf numFmtId="166" fontId="1" fillId="0" borderId="24" xfId="20" applyNumberFormat="1" applyFont="1" applyFill="1" applyBorder="1" applyAlignment="1" applyProtection="1">
      <alignment vertical="top" wrapText="1"/>
      <protection hidden="1"/>
    </xf>
    <xf numFmtId="166" fontId="1" fillId="0" borderId="32" xfId="20" applyNumberFormat="1" applyFont="1" applyFill="1" applyBorder="1" applyAlignment="1" applyProtection="1">
      <alignment wrapText="1"/>
      <protection hidden="1"/>
    </xf>
    <xf numFmtId="166" fontId="1" fillId="0" borderId="22" xfId="20" applyNumberFormat="1" applyFont="1" applyFill="1" applyBorder="1" applyAlignment="1" applyProtection="1">
      <alignment wrapText="1"/>
      <protection hidden="1"/>
    </xf>
    <xf numFmtId="166" fontId="1" fillId="0" borderId="24" xfId="20" applyNumberFormat="1" applyFont="1" applyFill="1" applyBorder="1" applyAlignment="1" applyProtection="1">
      <alignment wrapText="1"/>
      <protection hidden="1"/>
    </xf>
    <xf numFmtId="166" fontId="1" fillId="0" borderId="31" xfId="20" applyNumberFormat="1" applyFont="1" applyFill="1" applyBorder="1" applyAlignment="1" applyProtection="1">
      <alignment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6" fontId="1" fillId="0" borderId="22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 vertical="top" wrapText="1"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22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zoomScale="110" zoomScaleNormal="110" workbookViewId="0" topLeftCell="A1">
      <selection activeCell="AI9" sqref="AI9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15.28125" style="0" customWidth="1"/>
    <col min="14" max="14" width="8.00390625" style="0" customWidth="1"/>
    <col min="15" max="15" width="7.00390625" style="0" customWidth="1"/>
    <col min="16" max="16" width="16.28125" style="0" customWidth="1"/>
    <col min="17" max="17" width="16.140625" style="0" customWidth="1"/>
    <col min="18" max="18" width="14.421875" style="0" customWidth="1"/>
    <col min="19" max="19" width="17.8515625" style="103" customWidth="1"/>
    <col min="20" max="30" width="9.140625" style="103" hidden="1" customWidth="1"/>
    <col min="31" max="31" width="15.7109375" style="103" customWidth="1"/>
    <col min="32" max="32" width="16.421875" style="0" customWidth="1"/>
    <col min="33" max="256" width="9.140625" style="0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9" t="s">
        <v>58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00"/>
      <c r="Z1" s="100"/>
      <c r="AA1" s="28"/>
      <c r="AB1" s="100"/>
      <c r="AC1" s="100"/>
      <c r="AD1" s="28" t="s">
        <v>57</v>
      </c>
      <c r="AE1" s="100"/>
      <c r="AF1" s="29"/>
    </row>
    <row r="2" spans="1:35" ht="2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60" t="s">
        <v>60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45"/>
      <c r="AI2" s="45"/>
    </row>
    <row r="3" spans="1:35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61" t="s">
        <v>74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45"/>
      <c r="AG3" s="45"/>
      <c r="AH3" s="45"/>
      <c r="AI3" s="45"/>
    </row>
    <row r="4" spans="1:32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1" t="s">
        <v>55</v>
      </c>
      <c r="X4" s="5"/>
      <c r="Y4" s="5"/>
      <c r="Z4" s="100"/>
      <c r="AA4" s="100"/>
      <c r="AB4" s="100"/>
      <c r="AC4" s="100"/>
      <c r="AD4" s="100"/>
      <c r="AE4" s="100"/>
      <c r="AF4" s="49" t="s">
        <v>56</v>
      </c>
    </row>
    <row r="5" spans="1:32" ht="18" customHeight="1" thickBot="1">
      <c r="A5" s="27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154" t="s">
        <v>54</v>
      </c>
      <c r="N5" s="155"/>
      <c r="O5" s="156"/>
      <c r="P5" s="154" t="s">
        <v>69</v>
      </c>
      <c r="Q5" s="155"/>
      <c r="R5" s="156"/>
      <c r="S5" s="157" t="s">
        <v>73</v>
      </c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</row>
    <row r="6" spans="1:32" ht="71.25" customHeight="1" thickBot="1">
      <c r="A6" s="24"/>
      <c r="B6" s="23"/>
      <c r="C6" s="22" t="s">
        <v>53</v>
      </c>
      <c r="D6" s="21"/>
      <c r="E6" s="21"/>
      <c r="F6" s="21"/>
      <c r="G6" s="21"/>
      <c r="H6" s="21"/>
      <c r="I6" s="21"/>
      <c r="J6" s="21"/>
      <c r="K6" s="21"/>
      <c r="L6" s="21"/>
      <c r="M6" s="20" t="s">
        <v>52</v>
      </c>
      <c r="N6" s="19" t="s">
        <v>51</v>
      </c>
      <c r="O6" s="20" t="s">
        <v>50</v>
      </c>
      <c r="P6" s="32" t="s">
        <v>59</v>
      </c>
      <c r="Q6" s="33" t="s">
        <v>39</v>
      </c>
      <c r="R6" s="53" t="s">
        <v>62</v>
      </c>
      <c r="S6" s="84" t="s">
        <v>59</v>
      </c>
      <c r="T6" s="38" t="s">
        <v>49</v>
      </c>
      <c r="U6" s="39" t="s">
        <v>48</v>
      </c>
      <c r="V6" s="39" t="s">
        <v>47</v>
      </c>
      <c r="W6" s="39" t="s">
        <v>46</v>
      </c>
      <c r="X6" s="39" t="s">
        <v>45</v>
      </c>
      <c r="Y6" s="39" t="s">
        <v>44</v>
      </c>
      <c r="Z6" s="40" t="s">
        <v>43</v>
      </c>
      <c r="AA6" s="41" t="s">
        <v>43</v>
      </c>
      <c r="AB6" s="42" t="s">
        <v>42</v>
      </c>
      <c r="AC6" s="43" t="s">
        <v>41</v>
      </c>
      <c r="AD6" s="44" t="s">
        <v>40</v>
      </c>
      <c r="AE6" s="33" t="s">
        <v>39</v>
      </c>
      <c r="AF6" s="54" t="s">
        <v>62</v>
      </c>
    </row>
    <row r="7" spans="1:32" ht="12.75" customHeight="1" thickBot="1">
      <c r="A7" s="5"/>
      <c r="B7" s="18"/>
      <c r="C7" s="17">
        <v>1</v>
      </c>
      <c r="D7" s="17"/>
      <c r="E7" s="17"/>
      <c r="F7" s="17"/>
      <c r="G7" s="17"/>
      <c r="H7" s="17"/>
      <c r="I7" s="17"/>
      <c r="J7" s="17"/>
      <c r="K7" s="17"/>
      <c r="L7" s="16"/>
      <c r="M7" s="14">
        <v>2</v>
      </c>
      <c r="N7" s="15">
        <v>3</v>
      </c>
      <c r="O7" s="14">
        <v>4</v>
      </c>
      <c r="P7" s="14">
        <v>5</v>
      </c>
      <c r="Q7" s="12">
        <v>6</v>
      </c>
      <c r="R7" s="14">
        <v>7</v>
      </c>
      <c r="S7" s="14">
        <v>8</v>
      </c>
      <c r="T7" s="12">
        <v>7</v>
      </c>
      <c r="U7" s="12">
        <v>8</v>
      </c>
      <c r="V7" s="12">
        <v>9</v>
      </c>
      <c r="W7" s="12">
        <v>10</v>
      </c>
      <c r="X7" s="12">
        <v>11</v>
      </c>
      <c r="Y7" s="12">
        <v>7</v>
      </c>
      <c r="Z7" s="13">
        <v>7</v>
      </c>
      <c r="AA7" s="12">
        <v>8</v>
      </c>
      <c r="AB7" s="35">
        <v>8</v>
      </c>
      <c r="AC7" s="36"/>
      <c r="AD7" s="37">
        <v>9</v>
      </c>
      <c r="AE7" s="30">
        <v>9</v>
      </c>
      <c r="AF7" s="15">
        <v>10</v>
      </c>
    </row>
    <row r="8" spans="1:32" ht="21.75" customHeight="1" thickBot="1">
      <c r="A8" s="7"/>
      <c r="B8" s="143" t="s">
        <v>38</v>
      </c>
      <c r="C8" s="143"/>
      <c r="D8" s="143"/>
      <c r="E8" s="143"/>
      <c r="F8" s="143"/>
      <c r="G8" s="143"/>
      <c r="H8" s="143"/>
      <c r="I8" s="143"/>
      <c r="J8" s="143"/>
      <c r="K8" s="143"/>
      <c r="L8" s="144"/>
      <c r="M8" s="11">
        <v>31</v>
      </c>
      <c r="N8" s="10" t="s">
        <v>1</v>
      </c>
      <c r="O8" s="10" t="s">
        <v>1</v>
      </c>
      <c r="P8" s="97">
        <f>P9+P14+P16+P18+P23+P27+P29+P31+P36+P38+P40+P42</f>
        <v>177449.62307</v>
      </c>
      <c r="Q8" s="97">
        <f>Q9+Q14+Q16+Q18+Q23+Q27+Q29+Q31+Q36+Q38+Q40+Q42</f>
        <v>148215.39672999998</v>
      </c>
      <c r="R8" s="10">
        <f>Q8*100/P8</f>
        <v>83.52533759484642</v>
      </c>
      <c r="S8" s="97">
        <f aca="true" t="shared" si="0" ref="S8:AE8">S9+S14+S16+S18+S23+S27+S29+S31+S36+S38+S40+S42</f>
        <v>280815.895</v>
      </c>
      <c r="T8" s="97">
        <f t="shared" si="0"/>
        <v>0</v>
      </c>
      <c r="U8" s="97">
        <f t="shared" si="0"/>
        <v>0</v>
      </c>
      <c r="V8" s="97">
        <f t="shared" si="0"/>
        <v>0</v>
      </c>
      <c r="W8" s="97">
        <f t="shared" si="0"/>
        <v>0</v>
      </c>
      <c r="X8" s="97">
        <f t="shared" si="0"/>
        <v>0</v>
      </c>
      <c r="Y8" s="97">
        <f t="shared" si="0"/>
        <v>0</v>
      </c>
      <c r="Z8" s="97">
        <f t="shared" si="0"/>
        <v>0</v>
      </c>
      <c r="AA8" s="97">
        <f t="shared" si="0"/>
        <v>0</v>
      </c>
      <c r="AB8" s="97">
        <f t="shared" si="0"/>
        <v>0</v>
      </c>
      <c r="AC8" s="97">
        <f t="shared" si="0"/>
        <v>0</v>
      </c>
      <c r="AD8" s="97">
        <f t="shared" si="0"/>
        <v>0</v>
      </c>
      <c r="AE8" s="97">
        <f t="shared" si="0"/>
        <v>276312.3258000001</v>
      </c>
      <c r="AF8" s="34">
        <f>AE8*100/S8</f>
        <v>98.39625559657158</v>
      </c>
    </row>
    <row r="9" spans="1:32" ht="16.5" customHeight="1" thickBot="1">
      <c r="A9" s="7"/>
      <c r="B9" s="135" t="s">
        <v>18</v>
      </c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9">
        <v>31</v>
      </c>
      <c r="N9" s="8">
        <v>1</v>
      </c>
      <c r="O9" s="8" t="s">
        <v>1</v>
      </c>
      <c r="P9" s="78">
        <f>SUM(P10:P13)</f>
        <v>54405.9801</v>
      </c>
      <c r="Q9" s="80">
        <f>SUM(Q10:Q13)</f>
        <v>52126.72652</v>
      </c>
      <c r="R9" s="10">
        <f aca="true" t="shared" si="1" ref="R9:R63">Q9*100/P9</f>
        <v>95.81065615248423</v>
      </c>
      <c r="S9" s="78">
        <f aca="true" t="shared" si="2" ref="S9:AE9">SUM(S10:S13)</f>
        <v>62157.519</v>
      </c>
      <c r="T9" s="78">
        <f t="shared" si="2"/>
        <v>0</v>
      </c>
      <c r="U9" s="78">
        <f t="shared" si="2"/>
        <v>0</v>
      </c>
      <c r="V9" s="78">
        <f t="shared" si="2"/>
        <v>0</v>
      </c>
      <c r="W9" s="78">
        <f t="shared" si="2"/>
        <v>0</v>
      </c>
      <c r="X9" s="78">
        <f t="shared" si="2"/>
        <v>0</v>
      </c>
      <c r="Y9" s="78">
        <f t="shared" si="2"/>
        <v>0</v>
      </c>
      <c r="Z9" s="78">
        <f t="shared" si="2"/>
        <v>0</v>
      </c>
      <c r="AA9" s="78">
        <f t="shared" si="2"/>
        <v>0</v>
      </c>
      <c r="AB9" s="78">
        <f t="shared" si="2"/>
        <v>0</v>
      </c>
      <c r="AC9" s="78">
        <f t="shared" si="2"/>
        <v>0</v>
      </c>
      <c r="AD9" s="78">
        <f t="shared" si="2"/>
        <v>0</v>
      </c>
      <c r="AE9" s="78">
        <f t="shared" si="2"/>
        <v>60284.561</v>
      </c>
      <c r="AF9" s="34">
        <f aca="true" t="shared" si="3" ref="AF9:AF66">AE9*100/S9</f>
        <v>96.9867555363656</v>
      </c>
    </row>
    <row r="10" spans="1:32" ht="53.25" customHeight="1" thickBot="1">
      <c r="A10" s="7"/>
      <c r="B10" s="136" t="s">
        <v>37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3"/>
      <c r="M10" s="9">
        <v>31</v>
      </c>
      <c r="N10" s="8">
        <v>1</v>
      </c>
      <c r="O10" s="8">
        <v>4</v>
      </c>
      <c r="P10" s="78">
        <v>26498.90361</v>
      </c>
      <c r="Q10" s="86">
        <v>25204.01678</v>
      </c>
      <c r="R10" s="10">
        <f t="shared" si="1"/>
        <v>95.11343243079936</v>
      </c>
      <c r="S10" s="116">
        <v>30124.551</v>
      </c>
      <c r="T10" s="164"/>
      <c r="U10" s="165"/>
      <c r="V10" s="165"/>
      <c r="W10" s="165"/>
      <c r="X10" s="166"/>
      <c r="Y10" s="61"/>
      <c r="Z10" s="139"/>
      <c r="AA10" s="167"/>
      <c r="AB10" s="167"/>
      <c r="AC10" s="167"/>
      <c r="AD10" s="168"/>
      <c r="AE10" s="117">
        <v>29686.145</v>
      </c>
      <c r="AF10" s="34">
        <f t="shared" si="3"/>
        <v>98.54468868266285</v>
      </c>
    </row>
    <row r="11" spans="1:32" s="58" customFormat="1" ht="17.25" customHeight="1" thickBot="1">
      <c r="A11" s="59"/>
      <c r="B11" s="153" t="s">
        <v>67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0"/>
      <c r="M11" s="71">
        <v>31</v>
      </c>
      <c r="N11" s="70">
        <v>1</v>
      </c>
      <c r="O11" s="70">
        <v>5</v>
      </c>
      <c r="P11" s="78">
        <v>11.6</v>
      </c>
      <c r="Q11" s="86">
        <v>0</v>
      </c>
      <c r="R11" s="10">
        <f t="shared" si="1"/>
        <v>0</v>
      </c>
      <c r="S11" s="116">
        <v>0.2</v>
      </c>
      <c r="T11" s="93"/>
      <c r="U11" s="94"/>
      <c r="V11" s="94"/>
      <c r="W11" s="94"/>
      <c r="X11" s="95"/>
      <c r="Y11" s="61"/>
      <c r="Z11" s="90"/>
      <c r="AA11" s="96"/>
      <c r="AB11" s="96"/>
      <c r="AC11" s="96"/>
      <c r="AD11" s="96"/>
      <c r="AE11" s="116">
        <v>0</v>
      </c>
      <c r="AF11" s="34">
        <v>0</v>
      </c>
    </row>
    <row r="12" spans="1:32" s="58" customFormat="1" ht="17.25" customHeight="1" thickBot="1">
      <c r="A12" s="59"/>
      <c r="B12" s="153" t="s">
        <v>68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0"/>
      <c r="M12" s="73">
        <v>31</v>
      </c>
      <c r="N12" s="72">
        <v>1</v>
      </c>
      <c r="O12" s="72">
        <v>11</v>
      </c>
      <c r="P12" s="78">
        <v>550</v>
      </c>
      <c r="Q12" s="86">
        <v>0</v>
      </c>
      <c r="R12" s="10">
        <f t="shared" si="1"/>
        <v>0</v>
      </c>
      <c r="S12" s="116">
        <v>550</v>
      </c>
      <c r="T12" s="93"/>
      <c r="U12" s="94"/>
      <c r="V12" s="94"/>
      <c r="W12" s="94"/>
      <c r="X12" s="95"/>
      <c r="Y12" s="61"/>
      <c r="Z12" s="90"/>
      <c r="AA12" s="96"/>
      <c r="AB12" s="96"/>
      <c r="AC12" s="96"/>
      <c r="AD12" s="96"/>
      <c r="AE12" s="116">
        <v>0</v>
      </c>
      <c r="AF12" s="34">
        <v>0</v>
      </c>
    </row>
    <row r="13" spans="1:32" ht="16.5" customHeight="1" thickBot="1">
      <c r="A13" s="7"/>
      <c r="B13" s="135" t="s">
        <v>17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9">
        <v>31</v>
      </c>
      <c r="N13" s="8">
        <v>1</v>
      </c>
      <c r="O13" s="8">
        <v>13</v>
      </c>
      <c r="P13" s="78">
        <v>27345.47649</v>
      </c>
      <c r="Q13" s="86">
        <v>26922.70974</v>
      </c>
      <c r="R13" s="10">
        <f t="shared" si="1"/>
        <v>98.45397921607032</v>
      </c>
      <c r="S13" s="116">
        <v>31482.768</v>
      </c>
      <c r="T13" s="137"/>
      <c r="U13" s="137"/>
      <c r="V13" s="137"/>
      <c r="W13" s="137"/>
      <c r="X13" s="137"/>
      <c r="Y13" s="61"/>
      <c r="Z13" s="138"/>
      <c r="AA13" s="138"/>
      <c r="AB13" s="138"/>
      <c r="AC13" s="138"/>
      <c r="AD13" s="139"/>
      <c r="AE13" s="117">
        <v>30598.416</v>
      </c>
      <c r="AF13" s="34">
        <f t="shared" si="3"/>
        <v>97.19099667475237</v>
      </c>
    </row>
    <row r="14" spans="1:32" ht="16.5" customHeight="1" thickBot="1">
      <c r="A14" s="7"/>
      <c r="B14" s="135" t="s">
        <v>36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6"/>
      <c r="M14" s="104">
        <v>31</v>
      </c>
      <c r="N14" s="105">
        <v>2</v>
      </c>
      <c r="O14" s="105" t="s">
        <v>1</v>
      </c>
      <c r="P14" s="106">
        <f>P15</f>
        <v>1021.7</v>
      </c>
      <c r="Q14" s="107">
        <f>Q15</f>
        <v>1021.7</v>
      </c>
      <c r="R14" s="108">
        <f t="shared" si="1"/>
        <v>100</v>
      </c>
      <c r="S14" s="106">
        <f>S15</f>
        <v>1200.5</v>
      </c>
      <c r="T14" s="140"/>
      <c r="U14" s="140"/>
      <c r="V14" s="140"/>
      <c r="W14" s="140"/>
      <c r="X14" s="140"/>
      <c r="Y14" s="109">
        <v>0</v>
      </c>
      <c r="Z14" s="133"/>
      <c r="AA14" s="133"/>
      <c r="AB14" s="133"/>
      <c r="AC14" s="133"/>
      <c r="AD14" s="134"/>
      <c r="AE14" s="106">
        <f>AE15</f>
        <v>1200.5</v>
      </c>
      <c r="AF14" s="110">
        <f t="shared" si="3"/>
        <v>100</v>
      </c>
    </row>
    <row r="15" spans="1:32" ht="16.5" customHeight="1" thickBot="1">
      <c r="A15" s="7"/>
      <c r="B15" s="135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6"/>
      <c r="M15" s="9">
        <v>31</v>
      </c>
      <c r="N15" s="8">
        <v>2</v>
      </c>
      <c r="O15" s="8">
        <v>3</v>
      </c>
      <c r="P15" s="78">
        <v>1021.7</v>
      </c>
      <c r="Q15" s="78">
        <v>1021.7</v>
      </c>
      <c r="R15" s="10">
        <f t="shared" si="1"/>
        <v>100</v>
      </c>
      <c r="S15" s="116">
        <v>1200.5</v>
      </c>
      <c r="T15" s="137"/>
      <c r="U15" s="137"/>
      <c r="V15" s="137"/>
      <c r="W15" s="137"/>
      <c r="X15" s="137"/>
      <c r="Y15" s="61"/>
      <c r="Z15" s="138"/>
      <c r="AA15" s="138"/>
      <c r="AB15" s="138"/>
      <c r="AC15" s="138"/>
      <c r="AD15" s="139"/>
      <c r="AE15" s="116">
        <v>1200.5</v>
      </c>
      <c r="AF15" s="34">
        <f t="shared" si="3"/>
        <v>100</v>
      </c>
    </row>
    <row r="16" spans="1:32" s="58" customFormat="1" ht="21" customHeight="1" thickBot="1">
      <c r="A16" s="59"/>
      <c r="B16" s="147" t="s">
        <v>63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11">
        <v>31</v>
      </c>
      <c r="N16" s="112">
        <v>3</v>
      </c>
      <c r="O16" s="112" t="s">
        <v>1</v>
      </c>
      <c r="P16" s="106">
        <f>P17</f>
        <v>265</v>
      </c>
      <c r="Q16" s="107">
        <f>Q17</f>
        <v>265</v>
      </c>
      <c r="R16" s="108">
        <f t="shared" si="1"/>
        <v>100</v>
      </c>
      <c r="S16" s="106">
        <f>S17</f>
        <v>255.35</v>
      </c>
      <c r="T16" s="113"/>
      <c r="U16" s="113"/>
      <c r="V16" s="113"/>
      <c r="W16" s="113"/>
      <c r="X16" s="113"/>
      <c r="Y16" s="109"/>
      <c r="Z16" s="114"/>
      <c r="AA16" s="114"/>
      <c r="AB16" s="114"/>
      <c r="AC16" s="114"/>
      <c r="AD16" s="115"/>
      <c r="AE16" s="106">
        <f>AE17</f>
        <v>255.35</v>
      </c>
      <c r="AF16" s="110">
        <f t="shared" si="3"/>
        <v>100</v>
      </c>
    </row>
    <row r="17" spans="1:32" s="58" customFormat="1" ht="16.5" customHeight="1" thickBot="1">
      <c r="A17" s="59"/>
      <c r="B17" s="146" t="s">
        <v>64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63">
        <v>31</v>
      </c>
      <c r="N17" s="62">
        <v>3</v>
      </c>
      <c r="O17" s="62">
        <v>9</v>
      </c>
      <c r="P17" s="78">
        <v>265</v>
      </c>
      <c r="Q17" s="78">
        <v>265</v>
      </c>
      <c r="R17" s="10">
        <f t="shared" si="1"/>
        <v>100</v>
      </c>
      <c r="S17" s="116">
        <v>255.35</v>
      </c>
      <c r="T17" s="91"/>
      <c r="U17" s="91"/>
      <c r="V17" s="91"/>
      <c r="W17" s="91"/>
      <c r="X17" s="91"/>
      <c r="Y17" s="61"/>
      <c r="Z17" s="89"/>
      <c r="AA17" s="89"/>
      <c r="AB17" s="89"/>
      <c r="AC17" s="89"/>
      <c r="AD17" s="90"/>
      <c r="AE17" s="116">
        <v>255.35</v>
      </c>
      <c r="AF17" s="34">
        <f t="shared" si="3"/>
        <v>100</v>
      </c>
    </row>
    <row r="18" spans="1:32" ht="16.5" customHeight="1" thickBot="1">
      <c r="A18" s="7"/>
      <c r="B18" s="135" t="s">
        <v>16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04">
        <v>31</v>
      </c>
      <c r="N18" s="105">
        <v>4</v>
      </c>
      <c r="O18" s="105" t="s">
        <v>1</v>
      </c>
      <c r="P18" s="106">
        <f>P19+P21+P22+P20</f>
        <v>13501.13347</v>
      </c>
      <c r="Q18" s="106">
        <f>Q19+Q21+Q22+Q20</f>
        <v>13211.127939999998</v>
      </c>
      <c r="R18" s="108">
        <f t="shared" si="1"/>
        <v>97.8519912372957</v>
      </c>
      <c r="S18" s="106">
        <f aca="true" t="shared" si="4" ref="S18:AE18">S19+S21+S22+S20</f>
        <v>1871.996</v>
      </c>
      <c r="T18" s="106">
        <f t="shared" si="4"/>
        <v>0</v>
      </c>
      <c r="U18" s="106">
        <f t="shared" si="4"/>
        <v>0</v>
      </c>
      <c r="V18" s="106">
        <f t="shared" si="4"/>
        <v>0</v>
      </c>
      <c r="W18" s="106">
        <f t="shared" si="4"/>
        <v>0</v>
      </c>
      <c r="X18" s="106">
        <f t="shared" si="4"/>
        <v>0</v>
      </c>
      <c r="Y18" s="106">
        <f t="shared" si="4"/>
        <v>0</v>
      </c>
      <c r="Z18" s="106">
        <f t="shared" si="4"/>
        <v>0</v>
      </c>
      <c r="AA18" s="106">
        <f t="shared" si="4"/>
        <v>0</v>
      </c>
      <c r="AB18" s="106">
        <f t="shared" si="4"/>
        <v>0</v>
      </c>
      <c r="AC18" s="106">
        <f t="shared" si="4"/>
        <v>0</v>
      </c>
      <c r="AD18" s="106">
        <f t="shared" si="4"/>
        <v>0</v>
      </c>
      <c r="AE18" s="106">
        <f t="shared" si="4"/>
        <v>1605.5749999999998</v>
      </c>
      <c r="AF18" s="110">
        <f t="shared" si="3"/>
        <v>85.76807856427041</v>
      </c>
    </row>
    <row r="19" spans="1:32" s="58" customFormat="1" ht="16.5" customHeight="1" thickBot="1">
      <c r="A19" s="59"/>
      <c r="B19" s="146" t="s">
        <v>34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7"/>
      <c r="M19" s="67">
        <v>31</v>
      </c>
      <c r="N19" s="66">
        <v>4</v>
      </c>
      <c r="O19" s="66">
        <v>5</v>
      </c>
      <c r="P19" s="78">
        <v>928.2</v>
      </c>
      <c r="Q19" s="86">
        <v>855.18532</v>
      </c>
      <c r="R19" s="10">
        <f t="shared" si="1"/>
        <v>92.13373410902823</v>
      </c>
      <c r="S19" s="116">
        <v>1025.2</v>
      </c>
      <c r="T19" s="91"/>
      <c r="U19" s="91"/>
      <c r="V19" s="91"/>
      <c r="W19" s="91"/>
      <c r="X19" s="91"/>
      <c r="Y19" s="61"/>
      <c r="Z19" s="89"/>
      <c r="AA19" s="89"/>
      <c r="AB19" s="89"/>
      <c r="AC19" s="89"/>
      <c r="AD19" s="90"/>
      <c r="AE19" s="116">
        <v>1014.146</v>
      </c>
      <c r="AF19" s="34">
        <f t="shared" si="3"/>
        <v>98.92177136168551</v>
      </c>
    </row>
    <row r="20" spans="1:32" s="58" customFormat="1" ht="16.5" customHeight="1" thickBot="1">
      <c r="A20" s="59"/>
      <c r="B20" s="135" t="s">
        <v>71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93">
        <v>31</v>
      </c>
      <c r="N20" s="8">
        <v>4</v>
      </c>
      <c r="O20" s="8">
        <v>8</v>
      </c>
      <c r="P20" s="78">
        <v>0</v>
      </c>
      <c r="Q20" s="90">
        <v>0</v>
      </c>
      <c r="R20" s="10">
        <v>0</v>
      </c>
      <c r="S20" s="116">
        <v>370</v>
      </c>
      <c r="T20" s="91"/>
      <c r="U20" s="91"/>
      <c r="V20" s="91"/>
      <c r="W20" s="91"/>
      <c r="X20" s="91"/>
      <c r="Y20" s="61"/>
      <c r="Z20" s="89"/>
      <c r="AA20" s="89"/>
      <c r="AB20" s="89"/>
      <c r="AC20" s="89"/>
      <c r="AD20" s="90"/>
      <c r="AE20" s="116">
        <v>311.429</v>
      </c>
      <c r="AF20" s="34">
        <f t="shared" si="3"/>
        <v>84.16999999999999</v>
      </c>
    </row>
    <row r="21" spans="1:32" ht="17.25" customHeight="1" thickBot="1">
      <c r="A21" s="7"/>
      <c r="B21" s="135" t="s">
        <v>33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6"/>
      <c r="M21" s="9">
        <v>31</v>
      </c>
      <c r="N21" s="8">
        <v>4</v>
      </c>
      <c r="O21" s="8">
        <v>9</v>
      </c>
      <c r="P21" s="78">
        <v>5769.17685</v>
      </c>
      <c r="Q21" s="86">
        <v>5552.38</v>
      </c>
      <c r="R21" s="10">
        <f t="shared" si="1"/>
        <v>96.24215281249352</v>
      </c>
      <c r="S21" s="116">
        <v>296.796</v>
      </c>
      <c r="T21" s="137"/>
      <c r="U21" s="137"/>
      <c r="V21" s="137"/>
      <c r="W21" s="137"/>
      <c r="X21" s="137"/>
      <c r="Y21" s="61"/>
      <c r="Z21" s="138"/>
      <c r="AA21" s="138"/>
      <c r="AB21" s="138"/>
      <c r="AC21" s="138"/>
      <c r="AD21" s="139"/>
      <c r="AE21" s="116">
        <v>280</v>
      </c>
      <c r="AF21" s="34">
        <f t="shared" si="3"/>
        <v>94.34089408213049</v>
      </c>
    </row>
    <row r="22" spans="1:32" s="58" customFormat="1" ht="17.25" customHeight="1" thickBot="1">
      <c r="A22" s="59"/>
      <c r="B22" s="147" t="s">
        <v>66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69">
        <v>31</v>
      </c>
      <c r="N22" s="68">
        <v>4</v>
      </c>
      <c r="O22" s="68">
        <v>12</v>
      </c>
      <c r="P22" s="78">
        <v>6803.75662</v>
      </c>
      <c r="Q22" s="86">
        <v>6803.56262</v>
      </c>
      <c r="R22" s="10">
        <f t="shared" si="1"/>
        <v>99.99714863404388</v>
      </c>
      <c r="S22" s="116">
        <v>180</v>
      </c>
      <c r="T22" s="87"/>
      <c r="U22" s="87"/>
      <c r="V22" s="87"/>
      <c r="W22" s="87"/>
      <c r="X22" s="87"/>
      <c r="Y22" s="61"/>
      <c r="Z22" s="85"/>
      <c r="AA22" s="85"/>
      <c r="AB22" s="85"/>
      <c r="AC22" s="85"/>
      <c r="AD22" s="86"/>
      <c r="AE22" s="86">
        <v>0</v>
      </c>
      <c r="AF22" s="34">
        <f t="shared" si="3"/>
        <v>0</v>
      </c>
    </row>
    <row r="23" spans="1:32" ht="16.5" customHeight="1" thickBot="1">
      <c r="A23" s="7"/>
      <c r="B23" s="135" t="s">
        <v>32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104">
        <v>31</v>
      </c>
      <c r="N23" s="105">
        <v>5</v>
      </c>
      <c r="O23" s="105" t="s">
        <v>1</v>
      </c>
      <c r="P23" s="106">
        <f>SUM(P24:P26)</f>
        <v>47890.137160000006</v>
      </c>
      <c r="Q23" s="106">
        <f>SUM(Q24:Q26)</f>
        <v>47193.37236000001</v>
      </c>
      <c r="R23" s="108">
        <f t="shared" si="1"/>
        <v>98.5450766247085</v>
      </c>
      <c r="S23" s="106">
        <f>SUM(S24:S26)</f>
        <v>154983.491</v>
      </c>
      <c r="T23" s="140"/>
      <c r="U23" s="140"/>
      <c r="V23" s="140"/>
      <c r="W23" s="140"/>
      <c r="X23" s="140"/>
      <c r="Y23" s="109">
        <v>0</v>
      </c>
      <c r="Z23" s="133"/>
      <c r="AA23" s="133"/>
      <c r="AB23" s="133"/>
      <c r="AC23" s="133"/>
      <c r="AD23" s="134"/>
      <c r="AE23" s="106">
        <f>SUM(AE24:AE26)</f>
        <v>153787.90149000002</v>
      </c>
      <c r="AF23" s="110">
        <f t="shared" si="3"/>
        <v>99.2285697642467</v>
      </c>
    </row>
    <row r="24" spans="1:32" ht="16.5" customHeight="1" thickBot="1">
      <c r="A24" s="7"/>
      <c r="B24" s="135" t="s">
        <v>31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9">
        <v>31</v>
      </c>
      <c r="N24" s="8">
        <v>5</v>
      </c>
      <c r="O24" s="8">
        <v>1</v>
      </c>
      <c r="P24" s="78">
        <v>41256.05122</v>
      </c>
      <c r="Q24" s="86">
        <v>40795.70032</v>
      </c>
      <c r="R24" s="10">
        <f t="shared" si="1"/>
        <v>98.88416150749583</v>
      </c>
      <c r="S24" s="116">
        <v>143098.04</v>
      </c>
      <c r="T24" s="137"/>
      <c r="U24" s="137"/>
      <c r="V24" s="137"/>
      <c r="W24" s="137"/>
      <c r="X24" s="137"/>
      <c r="Y24" s="61"/>
      <c r="Z24" s="138"/>
      <c r="AA24" s="138"/>
      <c r="AB24" s="138"/>
      <c r="AC24" s="138"/>
      <c r="AD24" s="139"/>
      <c r="AE24" s="116">
        <v>142566.77449</v>
      </c>
      <c r="AF24" s="34">
        <f t="shared" si="3"/>
        <v>99.62874019099074</v>
      </c>
    </row>
    <row r="25" spans="1:32" ht="16.5" customHeight="1" thickBot="1">
      <c r="A25" s="7"/>
      <c r="B25" s="135" t="s">
        <v>30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9">
        <v>31</v>
      </c>
      <c r="N25" s="8">
        <v>5</v>
      </c>
      <c r="O25" s="8">
        <v>2</v>
      </c>
      <c r="P25" s="78">
        <v>4952.336</v>
      </c>
      <c r="Q25" s="86">
        <v>4952.336</v>
      </c>
      <c r="R25" s="10">
        <f t="shared" si="1"/>
        <v>100</v>
      </c>
      <c r="S25" s="116">
        <v>10630</v>
      </c>
      <c r="T25" s="137"/>
      <c r="U25" s="137"/>
      <c r="V25" s="137"/>
      <c r="W25" s="137"/>
      <c r="X25" s="137"/>
      <c r="Y25" s="61"/>
      <c r="Z25" s="138"/>
      <c r="AA25" s="138"/>
      <c r="AB25" s="138"/>
      <c r="AC25" s="138"/>
      <c r="AD25" s="139"/>
      <c r="AE25" s="116">
        <v>9986.176</v>
      </c>
      <c r="AF25" s="34">
        <f t="shared" si="3"/>
        <v>93.94333019755409</v>
      </c>
    </row>
    <row r="26" spans="1:32" ht="16.5" customHeight="1" thickBot="1">
      <c r="A26" s="7"/>
      <c r="B26" s="135" t="s">
        <v>29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/>
      <c r="M26" s="9">
        <v>31</v>
      </c>
      <c r="N26" s="8">
        <v>5</v>
      </c>
      <c r="O26" s="8">
        <v>3</v>
      </c>
      <c r="P26" s="78">
        <v>1681.74994</v>
      </c>
      <c r="Q26" s="86">
        <v>1445.33604</v>
      </c>
      <c r="R26" s="10">
        <f t="shared" si="1"/>
        <v>85.94238689254837</v>
      </c>
      <c r="S26" s="116">
        <v>1255.451</v>
      </c>
      <c r="T26" s="137"/>
      <c r="U26" s="137"/>
      <c r="V26" s="137"/>
      <c r="W26" s="137"/>
      <c r="X26" s="137"/>
      <c r="Y26" s="61"/>
      <c r="Z26" s="138"/>
      <c r="AA26" s="138"/>
      <c r="AB26" s="138"/>
      <c r="AC26" s="138"/>
      <c r="AD26" s="139"/>
      <c r="AE26" s="117">
        <v>1234.951</v>
      </c>
      <c r="AF26" s="34">
        <f t="shared" si="3"/>
        <v>98.3671206602249</v>
      </c>
    </row>
    <row r="27" spans="1:32" ht="16.5" customHeight="1" thickBot="1">
      <c r="A27" s="7"/>
      <c r="B27" s="135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104">
        <v>31</v>
      </c>
      <c r="N27" s="105">
        <v>7</v>
      </c>
      <c r="O27" s="105" t="s">
        <v>1</v>
      </c>
      <c r="P27" s="106">
        <f>P28</f>
        <v>300</v>
      </c>
      <c r="Q27" s="106">
        <f>Q28</f>
        <v>300</v>
      </c>
      <c r="R27" s="108">
        <f t="shared" si="1"/>
        <v>100</v>
      </c>
      <c r="S27" s="106">
        <f>S28</f>
        <v>0</v>
      </c>
      <c r="T27" s="140"/>
      <c r="U27" s="140"/>
      <c r="V27" s="140"/>
      <c r="W27" s="140"/>
      <c r="X27" s="140"/>
      <c r="Y27" s="109">
        <v>0</v>
      </c>
      <c r="Z27" s="133"/>
      <c r="AA27" s="133"/>
      <c r="AB27" s="133"/>
      <c r="AC27" s="133"/>
      <c r="AD27" s="134"/>
      <c r="AE27" s="106">
        <f>AE28</f>
        <v>0</v>
      </c>
      <c r="AF27" s="110">
        <v>0</v>
      </c>
    </row>
    <row r="28" spans="1:32" ht="16.5" customHeight="1" thickBot="1">
      <c r="A28" s="7"/>
      <c r="B28" s="135" t="s">
        <v>10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9">
        <v>31</v>
      </c>
      <c r="N28" s="8">
        <v>7</v>
      </c>
      <c r="O28" s="8">
        <v>7</v>
      </c>
      <c r="P28" s="78">
        <v>300</v>
      </c>
      <c r="Q28" s="78">
        <v>300</v>
      </c>
      <c r="R28" s="10">
        <f t="shared" si="1"/>
        <v>100</v>
      </c>
      <c r="S28" s="78">
        <v>0</v>
      </c>
      <c r="T28" s="137"/>
      <c r="U28" s="137"/>
      <c r="V28" s="137"/>
      <c r="W28" s="137"/>
      <c r="X28" s="137"/>
      <c r="Y28" s="61"/>
      <c r="Z28" s="138"/>
      <c r="AA28" s="138"/>
      <c r="AB28" s="138"/>
      <c r="AC28" s="138"/>
      <c r="AD28" s="139"/>
      <c r="AE28" s="86">
        <v>0</v>
      </c>
      <c r="AF28" s="34">
        <v>0</v>
      </c>
    </row>
    <row r="29" spans="1:32" ht="16.5" customHeight="1" thickBot="1">
      <c r="A29" s="7"/>
      <c r="B29" s="135" t="s">
        <v>8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6"/>
      <c r="M29" s="104">
        <v>31</v>
      </c>
      <c r="N29" s="105">
        <v>8</v>
      </c>
      <c r="O29" s="105" t="s">
        <v>1</v>
      </c>
      <c r="P29" s="106">
        <f>P30</f>
        <v>17842.38656</v>
      </c>
      <c r="Q29" s="106">
        <f>Q30</f>
        <v>17834.88656</v>
      </c>
      <c r="R29" s="108">
        <f t="shared" si="1"/>
        <v>99.95796526448534</v>
      </c>
      <c r="S29" s="106">
        <f>S30</f>
        <v>20568.664</v>
      </c>
      <c r="T29" s="140"/>
      <c r="U29" s="140"/>
      <c r="V29" s="140"/>
      <c r="W29" s="140"/>
      <c r="X29" s="140"/>
      <c r="Y29" s="109">
        <v>0</v>
      </c>
      <c r="Z29" s="133"/>
      <c r="AA29" s="133"/>
      <c r="AB29" s="133"/>
      <c r="AC29" s="133"/>
      <c r="AD29" s="134"/>
      <c r="AE29" s="106">
        <f>AE30</f>
        <v>20568.66453</v>
      </c>
      <c r="AF29" s="110">
        <f t="shared" si="3"/>
        <v>100.00000257673516</v>
      </c>
    </row>
    <row r="30" spans="1:32" ht="16.5" customHeight="1" thickBot="1">
      <c r="A30" s="7"/>
      <c r="B30" s="135" t="s">
        <v>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/>
      <c r="M30" s="9">
        <v>31</v>
      </c>
      <c r="N30" s="8">
        <v>8</v>
      </c>
      <c r="O30" s="8">
        <v>1</v>
      </c>
      <c r="P30" s="78">
        <v>17842.38656</v>
      </c>
      <c r="Q30" s="86">
        <v>17834.88656</v>
      </c>
      <c r="R30" s="10">
        <f t="shared" si="1"/>
        <v>99.95796526448534</v>
      </c>
      <c r="S30" s="116">
        <v>20568.664</v>
      </c>
      <c r="T30" s="137"/>
      <c r="U30" s="137"/>
      <c r="V30" s="137"/>
      <c r="W30" s="137"/>
      <c r="X30" s="137"/>
      <c r="Y30" s="61"/>
      <c r="Z30" s="138"/>
      <c r="AA30" s="138"/>
      <c r="AB30" s="138"/>
      <c r="AC30" s="138"/>
      <c r="AD30" s="139"/>
      <c r="AE30" s="117">
        <v>20568.66453</v>
      </c>
      <c r="AF30" s="34">
        <f t="shared" si="3"/>
        <v>100.00000257673516</v>
      </c>
    </row>
    <row r="31" spans="1:32" ht="16.5" customHeight="1" thickBot="1">
      <c r="A31" s="7"/>
      <c r="B31" s="135" t="s">
        <v>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/>
      <c r="M31" s="104">
        <v>31</v>
      </c>
      <c r="N31" s="105">
        <v>10</v>
      </c>
      <c r="O31" s="105" t="s">
        <v>1</v>
      </c>
      <c r="P31" s="106">
        <f>SUM(P32:P35)</f>
        <v>2589.25</v>
      </c>
      <c r="Q31" s="106">
        <f>SUM(Q32:Q35)</f>
        <v>2589.1918100000003</v>
      </c>
      <c r="R31" s="108">
        <f t="shared" si="1"/>
        <v>99.9977526310708</v>
      </c>
      <c r="S31" s="106">
        <f>SUM(S32:S35)</f>
        <v>3700.5999999999995</v>
      </c>
      <c r="T31" s="140"/>
      <c r="U31" s="140"/>
      <c r="V31" s="140"/>
      <c r="W31" s="140"/>
      <c r="X31" s="140"/>
      <c r="Y31" s="109">
        <v>0</v>
      </c>
      <c r="Z31" s="133"/>
      <c r="AA31" s="133"/>
      <c r="AB31" s="133"/>
      <c r="AC31" s="133"/>
      <c r="AD31" s="134"/>
      <c r="AE31" s="106">
        <f>SUM(AE32:AE35)</f>
        <v>3470.9970000000003</v>
      </c>
      <c r="AF31" s="110">
        <f t="shared" si="3"/>
        <v>93.79551964546292</v>
      </c>
    </row>
    <row r="32" spans="1:32" ht="16.5" customHeight="1" thickBot="1">
      <c r="A32" s="7"/>
      <c r="B32" s="135" t="s">
        <v>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9">
        <v>31</v>
      </c>
      <c r="N32" s="8">
        <v>10</v>
      </c>
      <c r="O32" s="8">
        <v>1</v>
      </c>
      <c r="P32" s="78">
        <v>21.6</v>
      </c>
      <c r="Q32" s="86">
        <v>21.6</v>
      </c>
      <c r="R32" s="10">
        <f t="shared" si="1"/>
        <v>100</v>
      </c>
      <c r="S32" s="116">
        <v>21.6</v>
      </c>
      <c r="T32" s="137"/>
      <c r="U32" s="137"/>
      <c r="V32" s="137"/>
      <c r="W32" s="137"/>
      <c r="X32" s="137"/>
      <c r="Y32" s="61"/>
      <c r="Z32" s="138"/>
      <c r="AA32" s="138"/>
      <c r="AB32" s="138"/>
      <c r="AC32" s="138"/>
      <c r="AD32" s="139"/>
      <c r="AE32" s="116">
        <v>21.6</v>
      </c>
      <c r="AF32" s="34">
        <f t="shared" si="3"/>
        <v>100</v>
      </c>
    </row>
    <row r="33" spans="1:32" s="58" customFormat="1" ht="16.5" customHeight="1" thickBot="1">
      <c r="A33" s="59"/>
      <c r="B33" s="150" t="s">
        <v>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75">
        <v>31</v>
      </c>
      <c r="N33" s="74">
        <v>10</v>
      </c>
      <c r="O33" s="74">
        <v>3</v>
      </c>
      <c r="P33" s="78">
        <v>0</v>
      </c>
      <c r="Q33" s="86">
        <v>0</v>
      </c>
      <c r="R33" s="10">
        <v>0</v>
      </c>
      <c r="S33" s="78">
        <v>0</v>
      </c>
      <c r="T33" s="87"/>
      <c r="U33" s="87"/>
      <c r="V33" s="87"/>
      <c r="W33" s="87"/>
      <c r="X33" s="87"/>
      <c r="Y33" s="61"/>
      <c r="Z33" s="85"/>
      <c r="AA33" s="85"/>
      <c r="AB33" s="85"/>
      <c r="AC33" s="85"/>
      <c r="AD33" s="86"/>
      <c r="AE33" s="86">
        <v>0</v>
      </c>
      <c r="AF33" s="34">
        <v>0</v>
      </c>
    </row>
    <row r="34" spans="1:32" ht="16.5" customHeight="1" thickBot="1">
      <c r="A34" s="7"/>
      <c r="B34" s="135" t="s">
        <v>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9">
        <v>31</v>
      </c>
      <c r="N34" s="8">
        <v>10</v>
      </c>
      <c r="O34" s="8">
        <v>4</v>
      </c>
      <c r="P34" s="78">
        <v>1453</v>
      </c>
      <c r="Q34" s="86">
        <v>1452.94181</v>
      </c>
      <c r="R34" s="10">
        <f t="shared" si="1"/>
        <v>99.9959951823813</v>
      </c>
      <c r="S34" s="116">
        <v>2549.7</v>
      </c>
      <c r="T34" s="137"/>
      <c r="U34" s="137"/>
      <c r="V34" s="137"/>
      <c r="W34" s="137"/>
      <c r="X34" s="137"/>
      <c r="Y34" s="61"/>
      <c r="Z34" s="138"/>
      <c r="AA34" s="138"/>
      <c r="AB34" s="138"/>
      <c r="AC34" s="138"/>
      <c r="AD34" s="139"/>
      <c r="AE34" s="116">
        <v>2320.097</v>
      </c>
      <c r="AF34" s="34">
        <f t="shared" si="3"/>
        <v>90.99490136094444</v>
      </c>
    </row>
    <row r="35" spans="1:32" ht="21.75" customHeight="1" thickBot="1">
      <c r="A35" s="7"/>
      <c r="B35" s="135" t="s">
        <v>27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9">
        <v>31</v>
      </c>
      <c r="N35" s="8">
        <v>10</v>
      </c>
      <c r="O35" s="8">
        <v>6</v>
      </c>
      <c r="P35" s="78">
        <v>1114.65</v>
      </c>
      <c r="Q35" s="86">
        <v>1114.65</v>
      </c>
      <c r="R35" s="10">
        <f t="shared" si="1"/>
        <v>100</v>
      </c>
      <c r="S35" s="116">
        <v>1129.3</v>
      </c>
      <c r="T35" s="137"/>
      <c r="U35" s="137"/>
      <c r="V35" s="137"/>
      <c r="W35" s="137"/>
      <c r="X35" s="137"/>
      <c r="Y35" s="61"/>
      <c r="Z35" s="138"/>
      <c r="AA35" s="138"/>
      <c r="AB35" s="138"/>
      <c r="AC35" s="138"/>
      <c r="AD35" s="139"/>
      <c r="AE35" s="117">
        <v>1129.3</v>
      </c>
      <c r="AF35" s="34">
        <f t="shared" si="3"/>
        <v>100</v>
      </c>
    </row>
    <row r="36" spans="1:32" s="58" customFormat="1" ht="21.75" customHeight="1" thickBot="1">
      <c r="A36" s="59"/>
      <c r="B36" s="153" t="s">
        <v>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0"/>
      <c r="M36" s="111">
        <v>31</v>
      </c>
      <c r="N36" s="112">
        <v>11</v>
      </c>
      <c r="O36" s="112" t="s">
        <v>1</v>
      </c>
      <c r="P36" s="106">
        <f>P37</f>
        <v>25340.43478</v>
      </c>
      <c r="Q36" s="115">
        <f>Q37</f>
        <v>0</v>
      </c>
      <c r="R36" s="108">
        <v>0</v>
      </c>
      <c r="S36" s="106">
        <f>S37</f>
        <v>26189.654</v>
      </c>
      <c r="T36" s="113"/>
      <c r="U36" s="113"/>
      <c r="V36" s="113"/>
      <c r="W36" s="113"/>
      <c r="X36" s="113"/>
      <c r="Y36" s="109"/>
      <c r="Z36" s="114"/>
      <c r="AA36" s="114"/>
      <c r="AB36" s="114"/>
      <c r="AC36" s="114"/>
      <c r="AD36" s="115"/>
      <c r="AE36" s="115">
        <f>AE37</f>
        <v>25340.43478</v>
      </c>
      <c r="AF36" s="110">
        <v>0</v>
      </c>
    </row>
    <row r="37" spans="1:32" s="58" customFormat="1" ht="21.75" customHeight="1" thickBot="1">
      <c r="A37" s="59"/>
      <c r="B37" s="153" t="s">
        <v>70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0"/>
      <c r="M37" s="77">
        <v>31</v>
      </c>
      <c r="N37" s="76">
        <v>11</v>
      </c>
      <c r="O37" s="76">
        <v>2</v>
      </c>
      <c r="P37" s="78">
        <v>25340.43478</v>
      </c>
      <c r="Q37" s="81">
        <v>0</v>
      </c>
      <c r="R37" s="10">
        <v>0</v>
      </c>
      <c r="S37" s="116">
        <v>26189.654</v>
      </c>
      <c r="T37" s="87"/>
      <c r="U37" s="87"/>
      <c r="V37" s="87"/>
      <c r="W37" s="87"/>
      <c r="X37" s="87"/>
      <c r="Y37" s="61"/>
      <c r="Z37" s="85"/>
      <c r="AA37" s="85"/>
      <c r="AB37" s="85"/>
      <c r="AC37" s="85"/>
      <c r="AD37" s="86"/>
      <c r="AE37" s="117">
        <v>25340.43478</v>
      </c>
      <c r="AF37" s="34">
        <v>0</v>
      </c>
    </row>
    <row r="38" spans="1:32" ht="16.5" customHeight="1" thickBot="1">
      <c r="A38" s="7"/>
      <c r="B38" s="135" t="s">
        <v>26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9">
        <v>31</v>
      </c>
      <c r="N38" s="8">
        <v>12</v>
      </c>
      <c r="O38" s="8" t="s">
        <v>1</v>
      </c>
      <c r="P38" s="78">
        <f>P39</f>
        <v>667.5</v>
      </c>
      <c r="Q38" s="78">
        <f>Q39</f>
        <v>667.5</v>
      </c>
      <c r="R38" s="10">
        <f t="shared" si="1"/>
        <v>100</v>
      </c>
      <c r="S38" s="78">
        <f>S39</f>
        <v>552.89</v>
      </c>
      <c r="T38" s="137"/>
      <c r="U38" s="137"/>
      <c r="V38" s="137"/>
      <c r="W38" s="137"/>
      <c r="X38" s="137"/>
      <c r="Y38" s="61">
        <v>0</v>
      </c>
      <c r="Z38" s="138"/>
      <c r="AA38" s="138"/>
      <c r="AB38" s="138"/>
      <c r="AC38" s="138"/>
      <c r="AD38" s="139"/>
      <c r="AE38" s="78">
        <f>AE39</f>
        <v>552.89</v>
      </c>
      <c r="AF38" s="34">
        <f t="shared" si="3"/>
        <v>100</v>
      </c>
    </row>
    <row r="39" spans="1:32" ht="16.5" customHeight="1" thickBot="1">
      <c r="A39" s="7"/>
      <c r="B39" s="135" t="s">
        <v>25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9">
        <v>31</v>
      </c>
      <c r="N39" s="8">
        <v>12</v>
      </c>
      <c r="O39" s="8">
        <v>2</v>
      </c>
      <c r="P39" s="78">
        <v>667.5</v>
      </c>
      <c r="Q39" s="78">
        <v>667.5</v>
      </c>
      <c r="R39" s="10">
        <f t="shared" si="1"/>
        <v>100</v>
      </c>
      <c r="S39" s="116">
        <v>552.89</v>
      </c>
      <c r="T39" s="137"/>
      <c r="U39" s="137"/>
      <c r="V39" s="137"/>
      <c r="W39" s="137"/>
      <c r="X39" s="137"/>
      <c r="Y39" s="61"/>
      <c r="Z39" s="138"/>
      <c r="AA39" s="138"/>
      <c r="AB39" s="138"/>
      <c r="AC39" s="138"/>
      <c r="AD39" s="139"/>
      <c r="AE39" s="116">
        <v>552.89</v>
      </c>
      <c r="AF39" s="34">
        <f t="shared" si="3"/>
        <v>100</v>
      </c>
    </row>
    <row r="40" spans="1:32" ht="21.75" customHeight="1" thickBot="1">
      <c r="A40" s="7"/>
      <c r="B40" s="135" t="s">
        <v>24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/>
      <c r="M40" s="9">
        <v>31</v>
      </c>
      <c r="N40" s="8">
        <v>13</v>
      </c>
      <c r="O40" s="8" t="s">
        <v>1</v>
      </c>
      <c r="P40" s="78">
        <f>P41</f>
        <v>1900</v>
      </c>
      <c r="Q40" s="78">
        <f>Q41</f>
        <v>1328.93341</v>
      </c>
      <c r="R40" s="10">
        <f t="shared" si="1"/>
        <v>69.94386368421054</v>
      </c>
      <c r="S40" s="78">
        <f>S41</f>
        <v>930</v>
      </c>
      <c r="T40" s="137"/>
      <c r="U40" s="137"/>
      <c r="V40" s="137"/>
      <c r="W40" s="137"/>
      <c r="X40" s="137"/>
      <c r="Y40" s="61">
        <v>0</v>
      </c>
      <c r="Z40" s="138"/>
      <c r="AA40" s="138"/>
      <c r="AB40" s="138"/>
      <c r="AC40" s="138"/>
      <c r="AD40" s="139"/>
      <c r="AE40" s="78">
        <f>AE41</f>
        <v>840.221</v>
      </c>
      <c r="AF40" s="34">
        <f t="shared" si="3"/>
        <v>90.34634408602152</v>
      </c>
    </row>
    <row r="41" spans="1:32" ht="21.75" customHeight="1" thickBot="1">
      <c r="A41" s="7"/>
      <c r="B41" s="135" t="s">
        <v>23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9">
        <v>31</v>
      </c>
      <c r="N41" s="8">
        <v>13</v>
      </c>
      <c r="O41" s="8">
        <v>1</v>
      </c>
      <c r="P41" s="78">
        <v>1900</v>
      </c>
      <c r="Q41" s="86">
        <v>1328.93341</v>
      </c>
      <c r="R41" s="10">
        <f t="shared" si="1"/>
        <v>69.94386368421054</v>
      </c>
      <c r="S41" s="116">
        <v>930</v>
      </c>
      <c r="T41" s="137"/>
      <c r="U41" s="137"/>
      <c r="V41" s="137"/>
      <c r="W41" s="137"/>
      <c r="X41" s="137"/>
      <c r="Y41" s="61"/>
      <c r="Z41" s="138"/>
      <c r="AA41" s="138"/>
      <c r="AB41" s="138"/>
      <c r="AC41" s="138"/>
      <c r="AD41" s="139"/>
      <c r="AE41" s="117">
        <v>840.221</v>
      </c>
      <c r="AF41" s="34">
        <f t="shared" si="3"/>
        <v>90.34634408602152</v>
      </c>
    </row>
    <row r="42" spans="1:32" ht="32.25" customHeight="1" thickBot="1">
      <c r="A42" s="7"/>
      <c r="B42" s="135" t="s">
        <v>22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/>
      <c r="M42" s="9">
        <v>31</v>
      </c>
      <c r="N42" s="8">
        <v>14</v>
      </c>
      <c r="O42" s="8" t="s">
        <v>1</v>
      </c>
      <c r="P42" s="78">
        <f>SUM(P43:P45)</f>
        <v>11726.100999999999</v>
      </c>
      <c r="Q42" s="78">
        <f>SUM(Q43:Q45)</f>
        <v>11676.958129999999</v>
      </c>
      <c r="R42" s="10">
        <f t="shared" si="1"/>
        <v>99.58091039809396</v>
      </c>
      <c r="S42" s="78">
        <f>SUM(S43:S45)</f>
        <v>8405.231</v>
      </c>
      <c r="T42" s="137"/>
      <c r="U42" s="137"/>
      <c r="V42" s="137"/>
      <c r="W42" s="137"/>
      <c r="X42" s="137"/>
      <c r="Y42" s="61">
        <v>0</v>
      </c>
      <c r="Z42" s="138"/>
      <c r="AA42" s="138"/>
      <c r="AB42" s="138"/>
      <c r="AC42" s="138"/>
      <c r="AD42" s="139"/>
      <c r="AE42" s="78">
        <f>SUM(AE43:AE45)</f>
        <v>8405.231</v>
      </c>
      <c r="AF42" s="34">
        <f t="shared" si="3"/>
        <v>100</v>
      </c>
    </row>
    <row r="43" spans="1:32" ht="32.25" customHeight="1" thickBot="1">
      <c r="A43" s="7"/>
      <c r="B43" s="135" t="s">
        <v>21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9">
        <v>31</v>
      </c>
      <c r="N43" s="8">
        <v>14</v>
      </c>
      <c r="O43" s="8">
        <v>1</v>
      </c>
      <c r="P43" s="78">
        <v>6257</v>
      </c>
      <c r="Q43" s="86">
        <v>6257</v>
      </c>
      <c r="R43" s="10">
        <f t="shared" si="1"/>
        <v>100</v>
      </c>
      <c r="S43" s="116">
        <v>7500</v>
      </c>
      <c r="T43" s="137"/>
      <c r="U43" s="137"/>
      <c r="V43" s="137"/>
      <c r="W43" s="137"/>
      <c r="X43" s="137"/>
      <c r="Y43" s="61"/>
      <c r="Z43" s="138"/>
      <c r="AA43" s="138"/>
      <c r="AB43" s="138"/>
      <c r="AC43" s="138"/>
      <c r="AD43" s="139"/>
      <c r="AE43" s="116">
        <v>7500</v>
      </c>
      <c r="AF43" s="34">
        <f t="shared" si="3"/>
        <v>100</v>
      </c>
    </row>
    <row r="44" spans="1:32" s="58" customFormat="1" ht="18" customHeight="1" thickBot="1">
      <c r="A44" s="59"/>
      <c r="B44" s="146" t="s">
        <v>65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65">
        <v>31</v>
      </c>
      <c r="N44" s="64">
        <v>14</v>
      </c>
      <c r="O44" s="64">
        <v>2</v>
      </c>
      <c r="P44" s="78">
        <v>400</v>
      </c>
      <c r="Q44" s="86">
        <v>400</v>
      </c>
      <c r="R44" s="10">
        <v>0</v>
      </c>
      <c r="S44" s="78">
        <v>0</v>
      </c>
      <c r="T44" s="87"/>
      <c r="U44" s="87"/>
      <c r="V44" s="87"/>
      <c r="W44" s="87"/>
      <c r="X44" s="87"/>
      <c r="Y44" s="61"/>
      <c r="Z44" s="85"/>
      <c r="AA44" s="85"/>
      <c r="AB44" s="85"/>
      <c r="AC44" s="85"/>
      <c r="AD44" s="86"/>
      <c r="AE44" s="86">
        <v>0</v>
      </c>
      <c r="AF44" s="34">
        <v>0</v>
      </c>
    </row>
    <row r="45" spans="1:32" ht="21.75" customHeight="1" thickBot="1">
      <c r="A45" s="7"/>
      <c r="B45" s="135" t="s">
        <v>20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/>
      <c r="M45" s="9">
        <v>31</v>
      </c>
      <c r="N45" s="8">
        <v>14</v>
      </c>
      <c r="O45" s="8">
        <v>3</v>
      </c>
      <c r="P45" s="78">
        <v>5069.101</v>
      </c>
      <c r="Q45" s="86">
        <v>5019.95813</v>
      </c>
      <c r="R45" s="10">
        <f t="shared" si="1"/>
        <v>99.0305407211259</v>
      </c>
      <c r="S45" s="116">
        <v>905.231</v>
      </c>
      <c r="T45" s="137"/>
      <c r="U45" s="137"/>
      <c r="V45" s="137"/>
      <c r="W45" s="137"/>
      <c r="X45" s="137"/>
      <c r="Y45" s="61"/>
      <c r="Z45" s="138"/>
      <c r="AA45" s="138"/>
      <c r="AB45" s="138"/>
      <c r="AC45" s="138"/>
      <c r="AD45" s="139"/>
      <c r="AE45" s="116">
        <v>905.231</v>
      </c>
      <c r="AF45" s="34">
        <f t="shared" si="3"/>
        <v>100</v>
      </c>
    </row>
    <row r="46" spans="1:32" ht="32.25" customHeight="1" thickBot="1">
      <c r="A46" s="7"/>
      <c r="B46" s="135" t="s">
        <v>19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/>
      <c r="M46" s="9">
        <v>40</v>
      </c>
      <c r="N46" s="8" t="s">
        <v>1</v>
      </c>
      <c r="O46" s="8" t="s">
        <v>1</v>
      </c>
      <c r="P46" s="98">
        <f>P47+P49+P51+P57+P59+P62</f>
        <v>384966.6356599999</v>
      </c>
      <c r="Q46" s="98">
        <f>Q47+Q49+Q51+Q57+Q59+Q62</f>
        <v>378751.06667000003</v>
      </c>
      <c r="R46" s="10">
        <f t="shared" si="1"/>
        <v>98.38542657616453</v>
      </c>
      <c r="S46" s="98">
        <f>S47+S49+S51+S57+S59+S62</f>
        <v>422497.99199999997</v>
      </c>
      <c r="T46" s="145"/>
      <c r="U46" s="145"/>
      <c r="V46" s="145"/>
      <c r="W46" s="145"/>
      <c r="X46" s="145"/>
      <c r="Y46" s="99">
        <v>0</v>
      </c>
      <c r="Z46" s="141"/>
      <c r="AA46" s="141"/>
      <c r="AB46" s="141"/>
      <c r="AC46" s="141"/>
      <c r="AD46" s="142"/>
      <c r="AE46" s="98">
        <f>AE47+AE49+AE51+AE57+AE59+AE62</f>
        <v>417109.92600000004</v>
      </c>
      <c r="AF46" s="34">
        <f t="shared" si="3"/>
        <v>98.72471204549537</v>
      </c>
    </row>
    <row r="47" spans="1:32" ht="16.5" customHeight="1" thickBot="1">
      <c r="A47" s="7"/>
      <c r="B47" s="135" t="s">
        <v>18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/>
      <c r="M47" s="9">
        <v>40</v>
      </c>
      <c r="N47" s="8">
        <v>1</v>
      </c>
      <c r="O47" s="8" t="s">
        <v>1</v>
      </c>
      <c r="P47" s="78">
        <f>P48</f>
        <v>30</v>
      </c>
      <c r="Q47" s="78">
        <f>Q48</f>
        <v>9.685</v>
      </c>
      <c r="R47" s="10">
        <f t="shared" si="1"/>
        <v>32.28333333333333</v>
      </c>
      <c r="S47" s="78">
        <f>S48</f>
        <v>15</v>
      </c>
      <c r="T47" s="137"/>
      <c r="U47" s="137"/>
      <c r="V47" s="137"/>
      <c r="W47" s="137"/>
      <c r="X47" s="137"/>
      <c r="Y47" s="61">
        <v>0</v>
      </c>
      <c r="Z47" s="138"/>
      <c r="AA47" s="138"/>
      <c r="AB47" s="138"/>
      <c r="AC47" s="138"/>
      <c r="AD47" s="139"/>
      <c r="AE47" s="78">
        <f>AE48</f>
        <v>14.4</v>
      </c>
      <c r="AF47" s="34">
        <f t="shared" si="3"/>
        <v>96</v>
      </c>
    </row>
    <row r="48" spans="1:32" ht="16.5" customHeight="1" thickBot="1">
      <c r="A48" s="7"/>
      <c r="B48" s="135" t="s">
        <v>17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/>
      <c r="M48" s="9">
        <v>40</v>
      </c>
      <c r="N48" s="8">
        <v>1</v>
      </c>
      <c r="O48" s="8">
        <v>13</v>
      </c>
      <c r="P48" s="78">
        <v>30</v>
      </c>
      <c r="Q48" s="86">
        <v>9.685</v>
      </c>
      <c r="R48" s="10">
        <f t="shared" si="1"/>
        <v>32.28333333333333</v>
      </c>
      <c r="S48" s="116">
        <v>15</v>
      </c>
      <c r="T48" s="137"/>
      <c r="U48" s="137"/>
      <c r="V48" s="137"/>
      <c r="W48" s="137"/>
      <c r="X48" s="137"/>
      <c r="Y48" s="61"/>
      <c r="Z48" s="138"/>
      <c r="AA48" s="138"/>
      <c r="AB48" s="138"/>
      <c r="AC48" s="138"/>
      <c r="AD48" s="139"/>
      <c r="AE48" s="86">
        <v>14.4</v>
      </c>
      <c r="AF48" s="34">
        <f t="shared" si="3"/>
        <v>96</v>
      </c>
    </row>
    <row r="49" spans="1:32" ht="16.5" customHeight="1" thickBot="1">
      <c r="A49" s="7"/>
      <c r="B49" s="135" t="s">
        <v>16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6"/>
      <c r="M49" s="9">
        <v>40</v>
      </c>
      <c r="N49" s="8">
        <v>4</v>
      </c>
      <c r="O49" s="8" t="s">
        <v>1</v>
      </c>
      <c r="P49" s="78">
        <f>P50</f>
        <v>395.85594</v>
      </c>
      <c r="Q49" s="81">
        <f>Q50</f>
        <v>395.85594</v>
      </c>
      <c r="R49" s="10">
        <f t="shared" si="1"/>
        <v>100</v>
      </c>
      <c r="S49" s="78">
        <f>S50</f>
        <v>963.109</v>
      </c>
      <c r="T49" s="137"/>
      <c r="U49" s="137"/>
      <c r="V49" s="137"/>
      <c r="W49" s="137"/>
      <c r="X49" s="137"/>
      <c r="Y49" s="61">
        <v>0</v>
      </c>
      <c r="Z49" s="138"/>
      <c r="AA49" s="138"/>
      <c r="AB49" s="138"/>
      <c r="AC49" s="138"/>
      <c r="AD49" s="139"/>
      <c r="AE49" s="86">
        <f>AE50</f>
        <v>963.109</v>
      </c>
      <c r="AF49" s="34">
        <f t="shared" si="3"/>
        <v>100</v>
      </c>
    </row>
    <row r="50" spans="1:32" ht="16.5" customHeight="1" thickBot="1">
      <c r="A50" s="7"/>
      <c r="B50" s="135" t="s">
        <v>15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/>
      <c r="M50" s="9">
        <v>40</v>
      </c>
      <c r="N50" s="8">
        <v>4</v>
      </c>
      <c r="O50" s="8">
        <v>1</v>
      </c>
      <c r="P50" s="78">
        <v>395.85594</v>
      </c>
      <c r="Q50" s="78">
        <v>395.85594</v>
      </c>
      <c r="R50" s="10">
        <f t="shared" si="1"/>
        <v>100</v>
      </c>
      <c r="S50" s="116">
        <v>963.109</v>
      </c>
      <c r="T50" s="137"/>
      <c r="U50" s="137"/>
      <c r="V50" s="137"/>
      <c r="W50" s="137"/>
      <c r="X50" s="137"/>
      <c r="Y50" s="61"/>
      <c r="Z50" s="138"/>
      <c r="AA50" s="138"/>
      <c r="AB50" s="138"/>
      <c r="AC50" s="138"/>
      <c r="AD50" s="139"/>
      <c r="AE50" s="116">
        <v>963.109</v>
      </c>
      <c r="AF50" s="34">
        <f t="shared" si="3"/>
        <v>100</v>
      </c>
    </row>
    <row r="51" spans="1:32" ht="16.5" customHeight="1" thickBot="1">
      <c r="A51" s="7"/>
      <c r="B51" s="135" t="s">
        <v>14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/>
      <c r="M51" s="9">
        <v>40</v>
      </c>
      <c r="N51" s="8">
        <v>7</v>
      </c>
      <c r="O51" s="8" t="s">
        <v>1</v>
      </c>
      <c r="P51" s="78">
        <f>SUM(P52:P56)</f>
        <v>370479.97167999996</v>
      </c>
      <c r="Q51" s="78">
        <f>SUM(Q52:Q56)</f>
        <v>365453.06044000003</v>
      </c>
      <c r="R51" s="10">
        <f t="shared" si="1"/>
        <v>98.6431354933427</v>
      </c>
      <c r="S51" s="78">
        <f>SUM(S52:S56)</f>
        <v>373492.897</v>
      </c>
      <c r="T51" s="137"/>
      <c r="U51" s="137"/>
      <c r="V51" s="137"/>
      <c r="W51" s="137"/>
      <c r="X51" s="137"/>
      <c r="Y51" s="61">
        <v>0</v>
      </c>
      <c r="Z51" s="138"/>
      <c r="AA51" s="138"/>
      <c r="AB51" s="138"/>
      <c r="AC51" s="138"/>
      <c r="AD51" s="139"/>
      <c r="AE51" s="78">
        <f>SUM(AE52:AE56)</f>
        <v>368807.032</v>
      </c>
      <c r="AF51" s="34">
        <f t="shared" si="3"/>
        <v>98.74539381133131</v>
      </c>
    </row>
    <row r="52" spans="1:32" ht="16.5" customHeight="1" thickBot="1">
      <c r="A52" s="7"/>
      <c r="B52" s="135" t="s">
        <v>13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6"/>
      <c r="M52" s="9">
        <v>40</v>
      </c>
      <c r="N52" s="8">
        <v>7</v>
      </c>
      <c r="O52" s="8">
        <v>1</v>
      </c>
      <c r="P52" s="78">
        <v>101999.20782</v>
      </c>
      <c r="Q52" s="86">
        <v>100675.62029</v>
      </c>
      <c r="R52" s="10">
        <f t="shared" si="1"/>
        <v>98.70235508854564</v>
      </c>
      <c r="S52" s="116">
        <v>103477.58</v>
      </c>
      <c r="T52" s="137"/>
      <c r="U52" s="137"/>
      <c r="V52" s="137"/>
      <c r="W52" s="137"/>
      <c r="X52" s="137"/>
      <c r="Y52" s="61"/>
      <c r="Z52" s="138"/>
      <c r="AA52" s="138"/>
      <c r="AB52" s="138"/>
      <c r="AC52" s="138"/>
      <c r="AD52" s="139"/>
      <c r="AE52" s="117">
        <v>101574.381</v>
      </c>
      <c r="AF52" s="34">
        <f t="shared" si="3"/>
        <v>98.16076197375315</v>
      </c>
    </row>
    <row r="53" spans="1:32" ht="16.5" customHeight="1" thickBot="1">
      <c r="A53" s="7"/>
      <c r="B53" s="135" t="s">
        <v>12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9">
        <v>40</v>
      </c>
      <c r="N53" s="8">
        <v>7</v>
      </c>
      <c r="O53" s="8">
        <v>2</v>
      </c>
      <c r="P53" s="78">
        <v>203950.04974</v>
      </c>
      <c r="Q53" s="86">
        <v>200309.79367</v>
      </c>
      <c r="R53" s="10">
        <f t="shared" si="1"/>
        <v>98.21512371551728</v>
      </c>
      <c r="S53" s="116">
        <v>198751.092</v>
      </c>
      <c r="T53" s="137"/>
      <c r="U53" s="137"/>
      <c r="V53" s="137"/>
      <c r="W53" s="137"/>
      <c r="X53" s="137"/>
      <c r="Y53" s="61"/>
      <c r="Z53" s="138"/>
      <c r="AA53" s="138"/>
      <c r="AB53" s="138"/>
      <c r="AC53" s="138"/>
      <c r="AD53" s="139"/>
      <c r="AE53" s="117">
        <v>196020.32</v>
      </c>
      <c r="AF53" s="34">
        <f t="shared" si="3"/>
        <v>98.62603421570131</v>
      </c>
    </row>
    <row r="54" spans="1:32" ht="16.5" customHeight="1" thickBot="1">
      <c r="A54" s="7"/>
      <c r="B54" s="135" t="s">
        <v>11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6"/>
      <c r="M54" s="9">
        <v>40</v>
      </c>
      <c r="N54" s="8">
        <v>7</v>
      </c>
      <c r="O54" s="8">
        <v>3</v>
      </c>
      <c r="P54" s="78">
        <v>43689.10662</v>
      </c>
      <c r="Q54" s="86">
        <v>43689.10662</v>
      </c>
      <c r="R54" s="10">
        <f t="shared" si="1"/>
        <v>99.99999999999999</v>
      </c>
      <c r="S54" s="116">
        <v>48731.951</v>
      </c>
      <c r="T54" s="137"/>
      <c r="U54" s="137"/>
      <c r="V54" s="137"/>
      <c r="W54" s="137"/>
      <c r="X54" s="137"/>
      <c r="Y54" s="61"/>
      <c r="Z54" s="138"/>
      <c r="AA54" s="138"/>
      <c r="AB54" s="138"/>
      <c r="AC54" s="138"/>
      <c r="AD54" s="139"/>
      <c r="AE54" s="117">
        <v>48731.951</v>
      </c>
      <c r="AF54" s="34">
        <f t="shared" si="3"/>
        <v>99.99999999999999</v>
      </c>
    </row>
    <row r="55" spans="1:32" ht="16.5" customHeight="1" thickBot="1">
      <c r="A55" s="7"/>
      <c r="B55" s="135" t="s">
        <v>10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6"/>
      <c r="M55" s="9">
        <v>40</v>
      </c>
      <c r="N55" s="8">
        <v>7</v>
      </c>
      <c r="O55" s="8">
        <v>7</v>
      </c>
      <c r="P55" s="78">
        <v>1858.83333</v>
      </c>
      <c r="Q55" s="86">
        <v>1817.89242</v>
      </c>
      <c r="R55" s="10">
        <f t="shared" si="1"/>
        <v>97.797494302515</v>
      </c>
      <c r="S55" s="116">
        <v>570</v>
      </c>
      <c r="T55" s="137"/>
      <c r="U55" s="137"/>
      <c r="V55" s="137"/>
      <c r="W55" s="137"/>
      <c r="X55" s="137"/>
      <c r="Y55" s="61"/>
      <c r="Z55" s="138"/>
      <c r="AA55" s="138"/>
      <c r="AB55" s="138"/>
      <c r="AC55" s="138"/>
      <c r="AD55" s="139"/>
      <c r="AE55" s="117">
        <v>531.635</v>
      </c>
      <c r="AF55" s="34">
        <f t="shared" si="3"/>
        <v>93.26929824561404</v>
      </c>
    </row>
    <row r="56" spans="1:32" ht="16.5" customHeight="1" thickBot="1">
      <c r="A56" s="7"/>
      <c r="B56" s="135" t="s">
        <v>9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6"/>
      <c r="M56" s="9">
        <v>40</v>
      </c>
      <c r="N56" s="8">
        <v>7</v>
      </c>
      <c r="O56" s="8">
        <v>9</v>
      </c>
      <c r="P56" s="78">
        <v>18982.77417</v>
      </c>
      <c r="Q56" s="86">
        <v>18960.64744</v>
      </c>
      <c r="R56" s="10">
        <f t="shared" si="1"/>
        <v>99.88343784843119</v>
      </c>
      <c r="S56" s="116">
        <v>21962.274</v>
      </c>
      <c r="T56" s="137"/>
      <c r="U56" s="137"/>
      <c r="V56" s="137"/>
      <c r="W56" s="137"/>
      <c r="X56" s="137"/>
      <c r="Y56" s="61"/>
      <c r="Z56" s="138"/>
      <c r="AA56" s="138"/>
      <c r="AB56" s="138"/>
      <c r="AC56" s="138"/>
      <c r="AD56" s="139"/>
      <c r="AE56" s="117">
        <v>21948.745</v>
      </c>
      <c r="AF56" s="34">
        <f t="shared" si="3"/>
        <v>99.93839891078673</v>
      </c>
    </row>
    <row r="57" spans="1:32" ht="16.5" customHeight="1" thickBot="1">
      <c r="A57" s="7"/>
      <c r="B57" s="135" t="s">
        <v>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9">
        <v>40</v>
      </c>
      <c r="N57" s="8">
        <v>8</v>
      </c>
      <c r="O57" s="8" t="s">
        <v>1</v>
      </c>
      <c r="P57" s="78">
        <f>P58</f>
        <v>30</v>
      </c>
      <c r="Q57" s="78">
        <f>Q58</f>
        <v>18.115</v>
      </c>
      <c r="R57" s="10">
        <v>0</v>
      </c>
      <c r="S57" s="78">
        <f>S58</f>
        <v>0</v>
      </c>
      <c r="T57" s="137"/>
      <c r="U57" s="137"/>
      <c r="V57" s="137"/>
      <c r="W57" s="137"/>
      <c r="X57" s="137"/>
      <c r="Y57" s="61">
        <v>0</v>
      </c>
      <c r="Z57" s="138"/>
      <c r="AA57" s="138"/>
      <c r="AB57" s="138"/>
      <c r="AC57" s="138"/>
      <c r="AD57" s="139"/>
      <c r="AE57" s="78">
        <f>AE58</f>
        <v>0</v>
      </c>
      <c r="AF57" s="34">
        <v>0</v>
      </c>
    </row>
    <row r="58" spans="1:32" ht="16.5" customHeight="1" thickBot="1">
      <c r="A58" s="7"/>
      <c r="B58" s="135" t="s">
        <v>7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6"/>
      <c r="M58" s="9">
        <v>40</v>
      </c>
      <c r="N58" s="8">
        <v>8</v>
      </c>
      <c r="O58" s="8">
        <v>1</v>
      </c>
      <c r="P58" s="78">
        <v>30</v>
      </c>
      <c r="Q58" s="86">
        <v>18.115</v>
      </c>
      <c r="R58" s="10">
        <v>0</v>
      </c>
      <c r="S58" s="78">
        <v>0</v>
      </c>
      <c r="T58" s="137"/>
      <c r="U58" s="137"/>
      <c r="V58" s="137"/>
      <c r="W58" s="137"/>
      <c r="X58" s="137"/>
      <c r="Y58" s="61"/>
      <c r="Z58" s="138"/>
      <c r="AA58" s="138"/>
      <c r="AB58" s="138"/>
      <c r="AC58" s="138"/>
      <c r="AD58" s="139"/>
      <c r="AE58" s="86">
        <v>0</v>
      </c>
      <c r="AF58" s="34">
        <v>0</v>
      </c>
    </row>
    <row r="59" spans="1:32" ht="16.5" customHeight="1" thickBot="1">
      <c r="A59" s="7"/>
      <c r="B59" s="135" t="s">
        <v>6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6"/>
      <c r="M59" s="9">
        <v>40</v>
      </c>
      <c r="N59" s="8">
        <v>10</v>
      </c>
      <c r="O59" s="8" t="s">
        <v>1</v>
      </c>
      <c r="P59" s="78">
        <f>SUM(P60:P61)</f>
        <v>11610.86104</v>
      </c>
      <c r="Q59" s="78">
        <f>SUM(Q60:Q61)</f>
        <v>10473.781289999999</v>
      </c>
      <c r="R59" s="10">
        <f t="shared" si="1"/>
        <v>90.20675774102624</v>
      </c>
      <c r="S59" s="78">
        <f>SUM(S60:S61)</f>
        <v>12993.887999999999</v>
      </c>
      <c r="T59" s="137"/>
      <c r="U59" s="137"/>
      <c r="V59" s="137"/>
      <c r="W59" s="137"/>
      <c r="X59" s="137"/>
      <c r="Y59" s="61">
        <v>0</v>
      </c>
      <c r="Z59" s="138"/>
      <c r="AA59" s="138"/>
      <c r="AB59" s="138"/>
      <c r="AC59" s="138"/>
      <c r="AD59" s="139"/>
      <c r="AE59" s="78">
        <f>SUM(AE60:AE61)</f>
        <v>12346.373</v>
      </c>
      <c r="AF59" s="34">
        <f t="shared" si="3"/>
        <v>95.0167725010405</v>
      </c>
    </row>
    <row r="60" spans="1:32" ht="16.5" customHeight="1" thickBot="1">
      <c r="A60" s="7"/>
      <c r="B60" s="135" t="s">
        <v>5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6"/>
      <c r="M60" s="9">
        <v>40</v>
      </c>
      <c r="N60" s="8">
        <v>10</v>
      </c>
      <c r="O60" s="8">
        <v>3</v>
      </c>
      <c r="P60" s="78">
        <v>6901.86104</v>
      </c>
      <c r="Q60" s="86">
        <v>5767.78129</v>
      </c>
      <c r="R60" s="10">
        <f t="shared" si="1"/>
        <v>83.56849343347544</v>
      </c>
      <c r="S60" s="116">
        <v>7868.888</v>
      </c>
      <c r="T60" s="137"/>
      <c r="U60" s="137"/>
      <c r="V60" s="137"/>
      <c r="W60" s="137"/>
      <c r="X60" s="137"/>
      <c r="Y60" s="61"/>
      <c r="Z60" s="138"/>
      <c r="AA60" s="138"/>
      <c r="AB60" s="138"/>
      <c r="AC60" s="138"/>
      <c r="AD60" s="139"/>
      <c r="AE60" s="117">
        <v>7305.131</v>
      </c>
      <c r="AF60" s="34">
        <f t="shared" si="3"/>
        <v>92.83562048411414</v>
      </c>
    </row>
    <row r="61" spans="1:32" ht="16.5" customHeight="1" thickBot="1">
      <c r="A61" s="7"/>
      <c r="B61" s="135" t="s">
        <v>4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6"/>
      <c r="M61" s="9">
        <v>40</v>
      </c>
      <c r="N61" s="8">
        <v>10</v>
      </c>
      <c r="O61" s="8">
        <v>4</v>
      </c>
      <c r="P61" s="78">
        <v>4709</v>
      </c>
      <c r="Q61" s="86">
        <v>4706</v>
      </c>
      <c r="R61" s="10">
        <f t="shared" si="1"/>
        <v>99.93629220641326</v>
      </c>
      <c r="S61" s="116">
        <v>5125</v>
      </c>
      <c r="T61" s="137"/>
      <c r="U61" s="137"/>
      <c r="V61" s="137"/>
      <c r="W61" s="137"/>
      <c r="X61" s="137"/>
      <c r="Y61" s="61"/>
      <c r="Z61" s="138"/>
      <c r="AA61" s="138"/>
      <c r="AB61" s="138"/>
      <c r="AC61" s="138"/>
      <c r="AD61" s="139"/>
      <c r="AE61" s="117">
        <v>5041.242</v>
      </c>
      <c r="AF61" s="34">
        <f t="shared" si="3"/>
        <v>98.36569756097562</v>
      </c>
    </row>
    <row r="62" spans="1:32" ht="16.5" customHeight="1" thickBot="1">
      <c r="A62" s="7"/>
      <c r="B62" s="135" t="s">
        <v>3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6"/>
      <c r="M62" s="9">
        <v>40</v>
      </c>
      <c r="N62" s="8">
        <v>11</v>
      </c>
      <c r="O62" s="8" t="s">
        <v>1</v>
      </c>
      <c r="P62" s="78">
        <f>SUM(P63:P65)</f>
        <v>2419.947</v>
      </c>
      <c r="Q62" s="78">
        <f>SUM(Q63:Q65)</f>
        <v>2400.569</v>
      </c>
      <c r="R62" s="10">
        <f t="shared" si="1"/>
        <v>99.19923866101199</v>
      </c>
      <c r="S62" s="78">
        <f>SUM(S63:S65)</f>
        <v>35033.098</v>
      </c>
      <c r="T62" s="137"/>
      <c r="U62" s="137"/>
      <c r="V62" s="137"/>
      <c r="W62" s="137"/>
      <c r="X62" s="137"/>
      <c r="Y62" s="61">
        <v>0</v>
      </c>
      <c r="Z62" s="138"/>
      <c r="AA62" s="138"/>
      <c r="AB62" s="138"/>
      <c r="AC62" s="138"/>
      <c r="AD62" s="139"/>
      <c r="AE62" s="78">
        <f>SUM(AE63:AE65)</f>
        <v>34979.011999999995</v>
      </c>
      <c r="AF62" s="34">
        <f t="shared" si="3"/>
        <v>99.84561456711593</v>
      </c>
    </row>
    <row r="63" spans="1:32" ht="16.5" customHeight="1" thickBot="1">
      <c r="A63" s="7"/>
      <c r="B63" s="128" t="s">
        <v>2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50">
        <v>40</v>
      </c>
      <c r="N63" s="51">
        <v>11</v>
      </c>
      <c r="O63" s="51">
        <v>1</v>
      </c>
      <c r="P63" s="78">
        <v>2419.947</v>
      </c>
      <c r="Q63" s="88">
        <v>2400.569</v>
      </c>
      <c r="R63" s="10">
        <f t="shared" si="1"/>
        <v>99.19923866101199</v>
      </c>
      <c r="S63" s="116">
        <v>575.7</v>
      </c>
      <c r="T63" s="130"/>
      <c r="U63" s="130"/>
      <c r="V63" s="130"/>
      <c r="W63" s="130"/>
      <c r="X63" s="130"/>
      <c r="Y63" s="56"/>
      <c r="Z63" s="131"/>
      <c r="AA63" s="131"/>
      <c r="AB63" s="131"/>
      <c r="AC63" s="131"/>
      <c r="AD63" s="132"/>
      <c r="AE63" s="117">
        <v>522.615</v>
      </c>
      <c r="AF63" s="34">
        <f t="shared" si="3"/>
        <v>90.77905158936946</v>
      </c>
    </row>
    <row r="64" spans="1:32" s="58" customFormat="1" ht="16.5" customHeight="1" thickBot="1">
      <c r="A64" s="59"/>
      <c r="B64" s="128" t="s">
        <v>70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9"/>
      <c r="M64" s="50">
        <v>40</v>
      </c>
      <c r="N64" s="51">
        <v>11</v>
      </c>
      <c r="O64" s="51">
        <v>2</v>
      </c>
      <c r="P64" s="78">
        <v>0</v>
      </c>
      <c r="Q64" s="92">
        <v>0</v>
      </c>
      <c r="R64" s="10">
        <v>0</v>
      </c>
      <c r="S64" s="116">
        <v>33429.828</v>
      </c>
      <c r="T64" s="130"/>
      <c r="U64" s="130"/>
      <c r="V64" s="130"/>
      <c r="W64" s="130"/>
      <c r="X64" s="130"/>
      <c r="Y64" s="56"/>
      <c r="Z64" s="131"/>
      <c r="AA64" s="131"/>
      <c r="AB64" s="131"/>
      <c r="AC64" s="131"/>
      <c r="AD64" s="132"/>
      <c r="AE64" s="117">
        <v>33428.827</v>
      </c>
      <c r="AF64" s="34">
        <f aca="true" t="shared" si="5" ref="AF64:AF65">AE64*100/S64</f>
        <v>99.99700566811171</v>
      </c>
    </row>
    <row r="65" spans="1:32" s="58" customFormat="1" ht="16.5" customHeight="1" thickBot="1">
      <c r="A65" s="59"/>
      <c r="B65" s="128" t="s">
        <v>72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9"/>
      <c r="M65" s="50">
        <v>40</v>
      </c>
      <c r="N65" s="51">
        <v>11</v>
      </c>
      <c r="O65" s="51">
        <v>3</v>
      </c>
      <c r="P65" s="118">
        <v>0</v>
      </c>
      <c r="Q65" s="92">
        <v>0</v>
      </c>
      <c r="R65" s="119">
        <v>0</v>
      </c>
      <c r="S65" s="120">
        <v>1027.57</v>
      </c>
      <c r="T65" s="130"/>
      <c r="U65" s="130"/>
      <c r="V65" s="130"/>
      <c r="W65" s="130"/>
      <c r="X65" s="130"/>
      <c r="Y65" s="56"/>
      <c r="Z65" s="131"/>
      <c r="AA65" s="131"/>
      <c r="AB65" s="131"/>
      <c r="AC65" s="131"/>
      <c r="AD65" s="132"/>
      <c r="AE65" s="121">
        <v>1027.57</v>
      </c>
      <c r="AF65" s="122">
        <f t="shared" si="5"/>
        <v>100</v>
      </c>
    </row>
    <row r="66" spans="1:32" ht="14.25" customHeight="1" thickBot="1">
      <c r="A66" s="6"/>
      <c r="B66" s="52" t="s">
        <v>61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 t="s">
        <v>1</v>
      </c>
      <c r="O66" s="55" t="s">
        <v>1</v>
      </c>
      <c r="P66" s="123">
        <f>P46+P8</f>
        <v>562416.2587299999</v>
      </c>
      <c r="Q66" s="124">
        <f>Q46+Q8</f>
        <v>526966.4634</v>
      </c>
      <c r="R66" s="125">
        <f aca="true" t="shared" si="6" ref="R66">Q66*100/P66</f>
        <v>93.69687579622084</v>
      </c>
      <c r="S66" s="124">
        <f>S46+S8</f>
        <v>703313.887</v>
      </c>
      <c r="T66" s="126"/>
      <c r="U66" s="57"/>
      <c r="V66" s="57"/>
      <c r="W66" s="57"/>
      <c r="X66" s="57"/>
      <c r="Y66" s="57">
        <v>0</v>
      </c>
      <c r="Z66" s="57"/>
      <c r="AA66" s="57"/>
      <c r="AB66" s="101"/>
      <c r="AC66" s="57"/>
      <c r="AD66" s="57"/>
      <c r="AE66" s="124">
        <f>AE46+AE8</f>
        <v>693422.2518000002</v>
      </c>
      <c r="AF66" s="127">
        <f t="shared" si="3"/>
        <v>98.59356748347558</v>
      </c>
    </row>
    <row r="67" spans="1:32" ht="11.25" customHeight="1">
      <c r="A67" s="5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00"/>
      <c r="T67" s="100"/>
      <c r="U67" s="4">
        <v>0</v>
      </c>
      <c r="V67" s="4">
        <v>0</v>
      </c>
      <c r="W67" s="4">
        <v>0</v>
      </c>
      <c r="X67" s="4">
        <v>0</v>
      </c>
      <c r="Y67" s="3">
        <v>0</v>
      </c>
      <c r="Z67" s="3"/>
      <c r="AA67" s="3"/>
      <c r="AB67" s="100"/>
      <c r="AC67" s="3"/>
      <c r="AD67" s="3"/>
      <c r="AE67" s="100"/>
      <c r="AF67" s="1"/>
    </row>
    <row r="68" spans="1:3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2"/>
      <c r="Q68" s="79"/>
      <c r="R68" s="1"/>
      <c r="S68" s="6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"/>
    </row>
    <row r="69" spans="1:3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2"/>
      <c r="AF69" s="1"/>
    </row>
    <row r="71" spans="16:17" ht="12.75">
      <c r="P71" s="83"/>
      <c r="Q71" s="83"/>
    </row>
  </sheetData>
  <mergeCells count="151">
    <mergeCell ref="M5:O5"/>
    <mergeCell ref="B21:L21"/>
    <mergeCell ref="B20:L20"/>
    <mergeCell ref="P5:R5"/>
    <mergeCell ref="S5:AF5"/>
    <mergeCell ref="L2:AG2"/>
    <mergeCell ref="M3:AE3"/>
    <mergeCell ref="B16:L16"/>
    <mergeCell ref="B17:L17"/>
    <mergeCell ref="B11:L11"/>
    <mergeCell ref="B12:L12"/>
    <mergeCell ref="Z15:AD15"/>
    <mergeCell ref="B10:L10"/>
    <mergeCell ref="T10:X10"/>
    <mergeCell ref="Z10:AD10"/>
    <mergeCell ref="B13:L13"/>
    <mergeCell ref="T13:X13"/>
    <mergeCell ref="Z13:AD13"/>
    <mergeCell ref="Z46:AD46"/>
    <mergeCell ref="B9:L9"/>
    <mergeCell ref="B8:L8"/>
    <mergeCell ref="B46:L46"/>
    <mergeCell ref="T46:X46"/>
    <mergeCell ref="B14:L14"/>
    <mergeCell ref="T14:X14"/>
    <mergeCell ref="Z14:AD14"/>
    <mergeCell ref="B18:L18"/>
    <mergeCell ref="B15:L15"/>
    <mergeCell ref="T15:X15"/>
    <mergeCell ref="B44:L44"/>
    <mergeCell ref="B19:L19"/>
    <mergeCell ref="B22:L22"/>
    <mergeCell ref="B33:L33"/>
    <mergeCell ref="B36:L36"/>
    <mergeCell ref="B37:L37"/>
    <mergeCell ref="B27:L27"/>
    <mergeCell ref="B38:L38"/>
    <mergeCell ref="B32:L32"/>
    <mergeCell ref="B31:L31"/>
    <mergeCell ref="B23:L23"/>
    <mergeCell ref="T31:X31"/>
    <mergeCell ref="Z31:AD31"/>
    <mergeCell ref="B30:L30"/>
    <mergeCell ref="T30:X30"/>
    <mergeCell ref="Z30:AD30"/>
    <mergeCell ref="Z28:AD28"/>
    <mergeCell ref="B29:L29"/>
    <mergeCell ref="T29:X29"/>
    <mergeCell ref="Z29:AD29"/>
    <mergeCell ref="B40:L40"/>
    <mergeCell ref="T40:X40"/>
    <mergeCell ref="Z40:AD40"/>
    <mergeCell ref="B42:L42"/>
    <mergeCell ref="T42:X42"/>
    <mergeCell ref="Z42:AD42"/>
    <mergeCell ref="B45:L45"/>
    <mergeCell ref="T45:X45"/>
    <mergeCell ref="Z45:AD45"/>
    <mergeCell ref="T21:X21"/>
    <mergeCell ref="Z21:AD21"/>
    <mergeCell ref="B43:L43"/>
    <mergeCell ref="T43:X43"/>
    <mergeCell ref="Z43:AD43"/>
    <mergeCell ref="B35:L35"/>
    <mergeCell ref="T35:X35"/>
    <mergeCell ref="Z35:AD35"/>
    <mergeCell ref="T23:X23"/>
    <mergeCell ref="T25:X25"/>
    <mergeCell ref="Z25:AD25"/>
    <mergeCell ref="B26:L26"/>
    <mergeCell ref="T26:X26"/>
    <mergeCell ref="Z26:AD26"/>
    <mergeCell ref="B28:L28"/>
    <mergeCell ref="T28:X28"/>
    <mergeCell ref="T27:X27"/>
    <mergeCell ref="Z27:AD27"/>
    <mergeCell ref="B24:L24"/>
    <mergeCell ref="T24:X24"/>
    <mergeCell ref="Z24:AD24"/>
    <mergeCell ref="B25:L25"/>
    <mergeCell ref="T38:X38"/>
    <mergeCell ref="Z38:AD38"/>
    <mergeCell ref="B62:L62"/>
    <mergeCell ref="T62:X62"/>
    <mergeCell ref="Z62:AD62"/>
    <mergeCell ref="B61:L61"/>
    <mergeCell ref="T61:X61"/>
    <mergeCell ref="Z61:AD61"/>
    <mergeCell ref="B49:L49"/>
    <mergeCell ref="T49:X49"/>
    <mergeCell ref="Z49:AD49"/>
    <mergeCell ref="B51:L51"/>
    <mergeCell ref="T51:X51"/>
    <mergeCell ref="Z51:AD51"/>
    <mergeCell ref="B57:L57"/>
    <mergeCell ref="T57:X57"/>
    <mergeCell ref="Z57:AD57"/>
    <mergeCell ref="B53:L53"/>
    <mergeCell ref="T53:X53"/>
    <mergeCell ref="Z53:AD53"/>
    <mergeCell ref="B60:L60"/>
    <mergeCell ref="T60:X60"/>
    <mergeCell ref="Z60:AD60"/>
    <mergeCell ref="B41:L41"/>
    <mergeCell ref="T41:X41"/>
    <mergeCell ref="Z41:AD41"/>
    <mergeCell ref="B63:L63"/>
    <mergeCell ref="T63:X63"/>
    <mergeCell ref="Z63:AD63"/>
    <mergeCell ref="B48:L48"/>
    <mergeCell ref="T48:X48"/>
    <mergeCell ref="Z48:AD48"/>
    <mergeCell ref="B50:L50"/>
    <mergeCell ref="T50:X50"/>
    <mergeCell ref="Z50:AD50"/>
    <mergeCell ref="B54:L54"/>
    <mergeCell ref="B52:L52"/>
    <mergeCell ref="T52:X52"/>
    <mergeCell ref="Z52:AD52"/>
    <mergeCell ref="T54:X54"/>
    <mergeCell ref="Z54:AD54"/>
    <mergeCell ref="B55:L55"/>
    <mergeCell ref="T55:X55"/>
    <mergeCell ref="Z55:AD55"/>
    <mergeCell ref="B56:L56"/>
    <mergeCell ref="T56:X56"/>
    <mergeCell ref="Z56:AD56"/>
    <mergeCell ref="B64:L64"/>
    <mergeCell ref="T64:X64"/>
    <mergeCell ref="Z64:AD64"/>
    <mergeCell ref="B65:L65"/>
    <mergeCell ref="T65:X65"/>
    <mergeCell ref="Z65:AD65"/>
    <mergeCell ref="Z23:AD23"/>
    <mergeCell ref="B39:L39"/>
    <mergeCell ref="T39:X39"/>
    <mergeCell ref="Z39:AD39"/>
    <mergeCell ref="B59:L59"/>
    <mergeCell ref="T59:X59"/>
    <mergeCell ref="Z59:AD59"/>
    <mergeCell ref="B58:L58"/>
    <mergeCell ref="T58:X58"/>
    <mergeCell ref="Z58:AD58"/>
    <mergeCell ref="B47:L47"/>
    <mergeCell ref="T47:X47"/>
    <mergeCell ref="Z47:AD47"/>
    <mergeCell ref="T32:X32"/>
    <mergeCell ref="Z32:AD32"/>
    <mergeCell ref="B34:L34"/>
    <mergeCell ref="T34:X34"/>
    <mergeCell ref="Z34:AD3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2021-10-07T12:49:56Z</cp:lastPrinted>
  <dcterms:created xsi:type="dcterms:W3CDTF">2021-10-07T12:22:41Z</dcterms:created>
  <dcterms:modified xsi:type="dcterms:W3CDTF">2024-02-09T11:27:05Z</dcterms:modified>
  <cp:category/>
  <cp:version/>
  <cp:contentType/>
  <cp:contentStatus/>
</cp:coreProperties>
</file>